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3.Показатели КПМ по месяцам" sheetId="3" r:id="rId1"/>
    <sheet name="4. Мероприятия КПМ" sheetId="4" r:id="rId2"/>
    <sheet name="5. Финансовое обеспечение КПМ" sheetId="5" r:id="rId3"/>
    <sheet name="6. План реализации КПМ" sheetId="6" r:id="rId4"/>
  </sheets>
  <definedNames>
    <definedName name="Print_Titles" localSheetId="1">'4. Мероприятия КПМ'!$5:$7</definedName>
    <definedName name="Print_Titles" localSheetId="2">'5. Финансовое обеспечение КПМ'!$4:$6</definedName>
    <definedName name="Print_Titles" localSheetId="3">'6. План реализации КПМ'!$5:$6</definedName>
    <definedName name="_xlnm.Print_Titles" localSheetId="1">'4. Мероприятия КПМ'!$5:$7</definedName>
    <definedName name="_xlnm.Print_Titles" localSheetId="2">'5. Финансовое обеспечение КПМ'!$4:$6</definedName>
    <definedName name="_xlnm.Print_Titles" localSheetId="3">'6. План реализации КПМ'!$5:$6</definedName>
    <definedName name="_xlnm.Print_Area" localSheetId="0">'3.Показатели КПМ по месяцам'!$A$2:$Q$9</definedName>
    <definedName name="_xlnm.Print_Area" localSheetId="1">'4. Мероприятия КПМ'!$A$2:$N$32</definedName>
    <definedName name="_xlnm.Print_Area" localSheetId="2">'5. Финансовое обеспечение КПМ'!$A$1:$M$127</definedName>
    <definedName name="_xlnm.Print_Area" localSheetId="3">'6. План реализации КПМ'!$A$1:$F$57</definedName>
  </definedNames>
  <calcPr calcId="145621"/>
</workbook>
</file>

<file path=xl/calcChain.xml><?xml version="1.0" encoding="utf-8"?>
<calcChain xmlns="http://schemas.openxmlformats.org/spreadsheetml/2006/main">
  <c r="L93" i="5"/>
  <c r="K93"/>
  <c r="J93"/>
  <c r="I93"/>
  <c r="H93"/>
  <c r="G93"/>
  <c r="F93"/>
  <c r="G21" i="4"/>
  <c r="F83" i="5"/>
  <c r="M66"/>
  <c r="L78" l="1"/>
  <c r="K78"/>
  <c r="J78"/>
  <c r="I78"/>
  <c r="H78"/>
  <c r="G78"/>
  <c r="F78"/>
  <c r="F11" s="1"/>
  <c r="H120"/>
  <c r="G120"/>
  <c r="G119" s="1"/>
  <c r="F120"/>
  <c r="F119" s="1"/>
  <c r="L119"/>
  <c r="K119"/>
  <c r="J119"/>
  <c r="I119"/>
  <c r="H119"/>
  <c r="M111"/>
  <c r="M110" s="1"/>
  <c r="L110"/>
  <c r="K110"/>
  <c r="J110"/>
  <c r="I110"/>
  <c r="H110"/>
  <c r="G110"/>
  <c r="F110"/>
  <c r="M102"/>
  <c r="M101" s="1"/>
  <c r="L101"/>
  <c r="K101"/>
  <c r="J101"/>
  <c r="I101"/>
  <c r="H101"/>
  <c r="G101"/>
  <c r="F101"/>
  <c r="H92"/>
  <c r="L92"/>
  <c r="K92"/>
  <c r="J92"/>
  <c r="I92"/>
  <c r="G92"/>
  <c r="M84"/>
  <c r="M83" s="1"/>
  <c r="L83"/>
  <c r="K83"/>
  <c r="J83"/>
  <c r="I83"/>
  <c r="H83"/>
  <c r="G83"/>
  <c r="M75"/>
  <c r="M78" s="1"/>
  <c r="L74"/>
  <c r="K74"/>
  <c r="J74"/>
  <c r="I74"/>
  <c r="H74"/>
  <c r="G74"/>
  <c r="F74"/>
  <c r="J65"/>
  <c r="F65"/>
  <c r="L65"/>
  <c r="K65"/>
  <c r="I65"/>
  <c r="H65"/>
  <c r="G65"/>
  <c r="M64"/>
  <c r="M63"/>
  <c r="M60"/>
  <c r="M57" s="1"/>
  <c r="L57"/>
  <c r="L56" s="1"/>
  <c r="K57"/>
  <c r="K56" s="1"/>
  <c r="J57"/>
  <c r="I57"/>
  <c r="H57"/>
  <c r="H56" s="1"/>
  <c r="G57"/>
  <c r="G56" s="1"/>
  <c r="F57"/>
  <c r="F56" s="1"/>
  <c r="J56"/>
  <c r="I56"/>
  <c r="M51"/>
  <c r="M48" s="1"/>
  <c r="M47" s="1"/>
  <c r="L48"/>
  <c r="K48"/>
  <c r="K47" s="1"/>
  <c r="J48"/>
  <c r="I48"/>
  <c r="I47" s="1"/>
  <c r="H48"/>
  <c r="G48"/>
  <c r="F48"/>
  <c r="L47"/>
  <c r="J47"/>
  <c r="H47"/>
  <c r="G47"/>
  <c r="F47"/>
  <c r="M42"/>
  <c r="L39"/>
  <c r="L38" s="1"/>
  <c r="K39"/>
  <c r="K38" s="1"/>
  <c r="J39"/>
  <c r="I39"/>
  <c r="H39"/>
  <c r="H38" s="1"/>
  <c r="G39"/>
  <c r="G38" s="1"/>
  <c r="F39"/>
  <c r="F38" s="1"/>
  <c r="J38"/>
  <c r="I38"/>
  <c r="M36"/>
  <c r="M33"/>
  <c r="M30" s="1"/>
  <c r="L30"/>
  <c r="L29" s="1"/>
  <c r="K30"/>
  <c r="J30"/>
  <c r="J29" s="1"/>
  <c r="I30"/>
  <c r="I29" s="1"/>
  <c r="H30"/>
  <c r="H29" s="1"/>
  <c r="G30"/>
  <c r="F30"/>
  <c r="F29" s="1"/>
  <c r="K29"/>
  <c r="G29"/>
  <c r="M24"/>
  <c r="M21" s="1"/>
  <c r="M20" s="1"/>
  <c r="L21"/>
  <c r="K21"/>
  <c r="K8" s="1"/>
  <c r="J21"/>
  <c r="I21"/>
  <c r="I8" s="1"/>
  <c r="H21"/>
  <c r="G21"/>
  <c r="G20" s="1"/>
  <c r="F21"/>
  <c r="L20"/>
  <c r="J20"/>
  <c r="I20"/>
  <c r="H20"/>
  <c r="F20"/>
  <c r="L19"/>
  <c r="K19"/>
  <c r="J19"/>
  <c r="I19"/>
  <c r="H19"/>
  <c r="G19"/>
  <c r="F19"/>
  <c r="M19" s="1"/>
  <c r="L18"/>
  <c r="K18"/>
  <c r="J18"/>
  <c r="I18"/>
  <c r="H18"/>
  <c r="G18"/>
  <c r="F18"/>
  <c r="M18" s="1"/>
  <c r="M17"/>
  <c r="L15"/>
  <c r="K15"/>
  <c r="J15"/>
  <c r="I15"/>
  <c r="H15"/>
  <c r="G15"/>
  <c r="F15"/>
  <c r="L14"/>
  <c r="K14"/>
  <c r="J14"/>
  <c r="I14"/>
  <c r="H14"/>
  <c r="G14"/>
  <c r="F14"/>
  <c r="L13"/>
  <c r="K13"/>
  <c r="J13"/>
  <c r="I13"/>
  <c r="H13"/>
  <c r="G13"/>
  <c r="F13"/>
  <c r="L12"/>
  <c r="K12"/>
  <c r="J12"/>
  <c r="I12"/>
  <c r="H12"/>
  <c r="G12"/>
  <c r="F12"/>
  <c r="L11"/>
  <c r="K11"/>
  <c r="J11"/>
  <c r="I11"/>
  <c r="H11"/>
  <c r="G11"/>
  <c r="L10"/>
  <c r="K10"/>
  <c r="J10"/>
  <c r="I10"/>
  <c r="H10"/>
  <c r="G10"/>
  <c r="F10"/>
  <c r="L9"/>
  <c r="K9"/>
  <c r="J9"/>
  <c r="I9"/>
  <c r="H9"/>
  <c r="G9"/>
  <c r="F9"/>
  <c r="G8"/>
  <c r="A1" i="4"/>
  <c r="Q19" i="3"/>
  <c r="L17"/>
  <c r="K17"/>
  <c r="J17"/>
  <c r="I17"/>
  <c r="H17"/>
  <c r="G17"/>
  <c r="F17"/>
  <c r="E17"/>
  <c r="P16"/>
  <c r="P17" s="1"/>
  <c r="O16"/>
  <c r="O17" s="1"/>
  <c r="N16"/>
  <c r="N17" s="1"/>
  <c r="M16"/>
  <c r="M17" s="1"/>
  <c r="Q15"/>
  <c r="L14"/>
  <c r="K14"/>
  <c r="J14"/>
  <c r="I14"/>
  <c r="H14"/>
  <c r="G14"/>
  <c r="F14"/>
  <c r="E14"/>
  <c r="P13"/>
  <c r="P14" s="1"/>
  <c r="O13"/>
  <c r="O14" s="1"/>
  <c r="N13"/>
  <c r="N14" s="1"/>
  <c r="M13"/>
  <c r="M14" s="1"/>
  <c r="R12"/>
  <c r="Q12"/>
  <c r="Q9"/>
  <c r="A1"/>
  <c r="M74" i="5" l="1"/>
  <c r="G7"/>
  <c r="K16"/>
  <c r="L16"/>
  <c r="M93"/>
  <c r="M92" s="1"/>
  <c r="M15"/>
  <c r="K20"/>
  <c r="H8"/>
  <c r="H7" s="1"/>
  <c r="L8"/>
  <c r="L7" s="1"/>
  <c r="K7"/>
  <c r="G16"/>
  <c r="M65"/>
  <c r="M9"/>
  <c r="M12"/>
  <c r="M38"/>
  <c r="J16"/>
  <c r="M120"/>
  <c r="M119" s="1"/>
  <c r="F8"/>
  <c r="F7" s="1"/>
  <c r="M10"/>
  <c r="M13"/>
  <c r="M39"/>
  <c r="I16"/>
  <c r="M14"/>
  <c r="M29"/>
  <c r="M56"/>
  <c r="H16"/>
  <c r="F92"/>
  <c r="F16" s="1"/>
  <c r="J8"/>
  <c r="J7" s="1"/>
  <c r="M11"/>
  <c r="Q16" i="3"/>
  <c r="Q17" s="1"/>
  <c r="Q13"/>
  <c r="I7" i="5"/>
  <c r="M16" l="1"/>
  <c r="M8"/>
  <c r="N8" s="1"/>
  <c r="N7"/>
  <c r="M7"/>
  <c r="Q14" i="3"/>
  <c r="R14" s="1"/>
  <c r="R13"/>
</calcChain>
</file>

<file path=xl/comments1.xml><?xml version="1.0" encoding="utf-8"?>
<comments xmlns="http://schemas.openxmlformats.org/spreadsheetml/2006/main">
  <authors>
    <author>tc={00000000-0000-0000-0000-000000000000}</author>
  </authors>
  <commentList>
    <comment ref="F13" authorId="0">
      <text>
        <r>
          <rPr>
            <b/>
            <sz val="9"/>
            <rFont val="Tahoma"/>
            <family val="2"/>
            <charset val="204"/>
          </rPr>
          <t>vinogradova:</t>
        </r>
        <r>
          <rPr>
            <sz val="9"/>
            <rFont val="Tahoma"/>
            <family val="2"/>
            <charset val="204"/>
          </rPr>
          <t>в 2022 году данной льготой не пользовались</t>
        </r>
      </text>
    </comment>
  </commentList>
</comments>
</file>

<file path=xl/sharedStrings.xml><?xml version="1.0" encoding="utf-8"?>
<sst xmlns="http://schemas.openxmlformats.org/spreadsheetml/2006/main" count="489" uniqueCount="237">
  <si>
    <t>№ п/п</t>
  </si>
  <si>
    <t>Наименование показателя</t>
  </si>
  <si>
    <t>Уровень показателя</t>
  </si>
  <si>
    <t>Базовое значение</t>
  </si>
  <si>
    <t>значение</t>
  </si>
  <si>
    <t>1.</t>
  </si>
  <si>
    <t>Создание условий для организации транспортного обслуживания населения</t>
  </si>
  <si>
    <t>1.1.</t>
  </si>
  <si>
    <t>Пассажиропоток на общественном автомобильном и пригородном железнодорожном транспорте</t>
  </si>
  <si>
    <t>Плановые значения на конец месяца</t>
  </si>
  <si>
    <t>На конец 2024 года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</si>
  <si>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</si>
  <si>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</si>
  <si>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</si>
  <si>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</si>
  <si>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</si>
  <si>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</si>
  <si>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</si>
  <si>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</si>
  <si>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</si>
  <si>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</si>
  <si>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</si>
  <si>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</si>
  <si>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авто</t>
  </si>
  <si>
    <t>жд</t>
  </si>
  <si>
    <t>авиа</t>
  </si>
  <si>
    <t>Наименование мероприятия (результата)</t>
  </si>
  <si>
    <t>Тип мероприятия (результата)</t>
  </si>
  <si>
    <t>Значения мероприятия (результата) по годам (накопительным итогом / дискретно в отчетном периоде)</t>
  </si>
  <si>
    <t>Связь с показателями комплекса процессных мероприятий</t>
  </si>
  <si>
    <t>1. Создание условий для организации транспортного обслуживания населения</t>
  </si>
  <si>
    <t xml:space="preserve">Организованы перевозки населения на пригородных межмуниципальных машрутах автобусным транспортом </t>
  </si>
  <si>
    <t>Оказание услуг (выполнение работ)</t>
  </si>
  <si>
    <t>Предоставлены субвенции на организацию транспортного обслуживания населения в пригородном межмуниципальном сообщении</t>
  </si>
  <si>
    <t>1.2.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</si>
  <si>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в городском или пригородном сообщении</t>
  </si>
  <si>
    <t>1.3.</t>
  </si>
  <si>
    <t>1.4.</t>
  </si>
  <si>
    <t xml:space="preserve">Предоставлены субвенции на исполнение полномочий по установлению органами местного самоуправления регулируемых тарифов на перевозки по муниципальным маршрутам регулярных перевозок </t>
  </si>
  <si>
    <t>1.5.</t>
  </si>
  <si>
    <t>1.6.</t>
  </si>
  <si>
    <t>Организовано транспортное обсуживание населения автобусными маршрутами на территории Белгродской агломерации</t>
  </si>
  <si>
    <t>Приобретение товаров, работ, услуг</t>
  </si>
  <si>
    <t>Предоставлено финансирование транспортной работы по маршрутам регулярных перевозок  по регулируемым тарифам на территории Белгородской агломерации</t>
  </si>
  <si>
    <t>1.7.</t>
  </si>
  <si>
    <t>Приобретен подвижной состав пассажирского транспорта общего пользования</t>
  </si>
  <si>
    <t>-</t>
  </si>
  <si>
    <t>Предоставлено финансирование на приобретение подвижного состава пассажирского транспорта общего пользования за счет специального казначейского кредита</t>
  </si>
  <si>
    <t>1.8.</t>
  </si>
  <si>
    <t xml:space="preserve">Выполнен утвержденный региональный заказ транспортного обслуживания населения железнодорожным транспортом в пригородном сообщении </t>
  </si>
  <si>
    <t>Предоставлены субсидии организациям железнодорожного транспорта на компенсацию потерь в доходах, возникающих в результате государственного регулирования уровня тарифов, при осуществлении транспортного обслуживания населения железнодорожным транспортом общего пользования (пригородной категории) на территории Белгородской области</t>
  </si>
  <si>
    <t>1.9.</t>
  </si>
  <si>
    <t>Организован льготный проезд учащихся железнодорожным транспортом в пригородном сообщении</t>
  </si>
  <si>
    <t>Компенсированы потери в доходах организациям железнодорожного транспорта, осуществляющим перевозки по льготным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 Белгородской области</t>
  </si>
  <si>
    <t>1.10.</t>
  </si>
  <si>
    <t>Организован льготный проезд детей в возрасте 5-7 лет железнодорожным транспортом в пригородном сообщении</t>
  </si>
  <si>
    <t>Компенсированы потери в доходах организациям железнодорожного транспорта, осуществляющим перевозки по льготным тарифам на проезд детей в возрасте 5-7 лет железнодорожным транспортом общего пользования в пригородном сообщении Белгородской области</t>
  </si>
  <si>
    <t>1.11.</t>
  </si>
  <si>
    <t>Предоставлены субсидии организациям железнодорожного транспорта на компенсацию недополученных доходов от льготного проезда в железнодорожном транспорте общего пользования в поездах пригородной категории к дачным и садово-огородным участкам в выходные и праздничные дни</t>
  </si>
  <si>
    <t>Организованы межрегиональные перевозки населения воздушным транспортом в салонах экономического класса по специальному тарифу</t>
  </si>
  <si>
    <t>Предоставлены субсидии организациям воздушного транспорта на осуществление региональных воздушных перевозок пассажиров</t>
  </si>
  <si>
    <t>Наименование мероприятия (результата)/ 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</si>
  <si>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</si>
  <si>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</si>
  <si>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</si>
  <si>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</si>
  <si>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</si>
  <si>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</si>
  <si>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</si>
  <si>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- 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</si>
  <si>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</si>
  <si>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</si>
  <si>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 xml:space="preserve">   </t>
  </si>
  <si>
    <t>Консолидированные бюджеты муниципальных образований</t>
  </si>
  <si>
    <t>Внебюджетные источники</t>
  </si>
  <si>
    <t>Мероприятие "Организация транспортного обслуживания населения автомобильным транспортом"</t>
  </si>
  <si>
    <t>04 08</t>
  </si>
  <si>
    <t>10 4 02 73810</t>
  </si>
  <si>
    <t>10 4 02 73830</t>
  </si>
  <si>
    <t>10 03</t>
  </si>
  <si>
    <t>10 4 02 73850</t>
  </si>
  <si>
    <t xml:space="preserve">      </t>
  </si>
  <si>
    <t>10 4 02 73860</t>
  </si>
  <si>
    <t xml:space="preserve">10 4 02 21340 </t>
  </si>
  <si>
    <t>10 4 02 97001</t>
  </si>
  <si>
    <t>10 4 02 60420</t>
  </si>
  <si>
    <t>10 4 02 60430</t>
  </si>
  <si>
    <t>10 4 02 60520</t>
  </si>
  <si>
    <t>Организован льготный проезд населения на пригороднном железнодорожном транспорте к дачным и садово-огородным участкам</t>
  </si>
  <si>
    <t>10 4 02 60480</t>
  </si>
  <si>
    <t>10 4 02 60440</t>
  </si>
  <si>
    <t>Задача, мероприятие (результат) / контрольная точка</t>
  </si>
  <si>
    <t>Дата наступления контрольной точки</t>
  </si>
  <si>
    <t xml:space="preserve">Ответственный исполнитель </t>
  </si>
  <si>
    <t>Вид подтверждающего документа</t>
  </si>
  <si>
    <t>Информационная система (при наличии)</t>
  </si>
  <si>
    <t>Х</t>
  </si>
  <si>
    <t>1.1.К.1.</t>
  </si>
  <si>
    <t xml:space="preserve">Муниципальный контракт, утвержденное расписание пригородных межмуниципальных маршрутов, реестр пригородных межмуниципальных маршрутов </t>
  </si>
  <si>
    <t>1.1.К.2.</t>
  </si>
  <si>
    <t xml:space="preserve">Приняты от органов местного самоуправления расчеты необходимого бюджетного финансирования перевозок пассажиров в пригородном межмуниципальном сообщении </t>
  </si>
  <si>
    <t>Отчетные материалы</t>
  </si>
  <si>
    <t>1.1.К.3.</t>
  </si>
  <si>
    <t xml:space="preserve">Перечислена субвенция </t>
  </si>
  <si>
    <t>Отчет о финансировании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</si>
  <si>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в городском или пригородном сообщении в 2024 году</t>
  </si>
  <si>
    <t>1.2.К.1.</t>
  </si>
  <si>
    <t>Соглашение</t>
  </si>
  <si>
    <t>1.2.К.2.</t>
  </si>
  <si>
    <t>1.2.К.3.</t>
  </si>
  <si>
    <t xml:space="preserve">Перечислена субсидия </t>
  </si>
  <si>
    <t>1.3.К.1.</t>
  </si>
  <si>
    <t>Министерство социальной защиты населения и труда Белгродской области</t>
  </si>
  <si>
    <t>Отчет о принятых заявлениях</t>
  </si>
  <si>
    <t>1.3.К.2.</t>
  </si>
  <si>
    <t>1.4.К.1.</t>
  </si>
  <si>
    <t>1.4.К.2.</t>
  </si>
  <si>
    <t>1.5.К.1.</t>
  </si>
  <si>
    <t>1.5.К.2.</t>
  </si>
  <si>
    <t>1.5.К.3.</t>
  </si>
  <si>
    <t>1.6.К.1.</t>
  </si>
  <si>
    <t>Сведения о государственных контрактах внесены в реестр контрактов, заключенных заказчиком по результатам закупок</t>
  </si>
  <si>
    <t>Выписка из реестра</t>
  </si>
  <si>
    <t>1.6.К.2.</t>
  </si>
  <si>
    <t>1.6.К.3.</t>
  </si>
  <si>
    <t>Платежные поручения</t>
  </si>
  <si>
    <t>Приобретен подвижной состав пассажирского транспорта общего пользования в 2024 году</t>
  </si>
  <si>
    <t>1.7.К.1.</t>
  </si>
  <si>
    <t>Произведена приемка поставленных товаров</t>
  </si>
  <si>
    <t>Акты приемки поставленных товаров</t>
  </si>
  <si>
    <t>1.7.К.2.</t>
  </si>
  <si>
    <t>Отчет о финансировании, соглашение</t>
  </si>
  <si>
    <t>Выполнен утвержденный региональный заказ транспортного обслуживания населения железнодорожным транспортом в пригородном сообщении в 2024 году</t>
  </si>
  <si>
    <t>1.8.К.1.</t>
  </si>
  <si>
    <t>Ежеквартально до 25 числа месяца, следующего за отчетным</t>
  </si>
  <si>
    <t>1.8.К.2.</t>
  </si>
  <si>
    <t>Организован льготный проезд учащихся железнодорожным транспортом в пригородном сообщении в 2024 году</t>
  </si>
  <si>
    <t>1.9.К.1.</t>
  </si>
  <si>
    <t>Ежеквартально до 19 числа месяца, следующего за отчетным</t>
  </si>
  <si>
    <t>Министерство образования Белгородской области</t>
  </si>
  <si>
    <t>1.9.К.2.</t>
  </si>
  <si>
    <t>1.9.К.3.</t>
  </si>
  <si>
    <t>Организован льготный проезд детей в возрасте 5-7 лет железнодорожным транспортом в пригородном сообщении в 2024 году</t>
  </si>
  <si>
    <t>1.10.К.1.</t>
  </si>
  <si>
    <t>1.10.К.2.</t>
  </si>
  <si>
    <t>15.04.2024</t>
  </si>
  <si>
    <t>IX. Паспорт комплекса процессных мероприятий «Создание условий для организации транспортного обслуживания населения»                                                                       (далее –  комплекс процессных мероприятий 2)</t>
  </si>
  <si>
    <t>Государственная программа</t>
  </si>
  <si>
    <t>Тыс. пассажиров</t>
  </si>
  <si>
    <t>3. Помесячный план достижения показателей комплекса процессных мероприятий 2 в 2024 году</t>
  </si>
  <si>
    <t>Единица измерения                            (по ОКЕИ)</t>
  </si>
  <si>
    <t>4. Перечень мероприятий (результатов) комплекса процессных мероприятий 2</t>
  </si>
  <si>
    <t>Единица измерения                                (по ОКЕИ)</t>
  </si>
  <si>
    <t>Маршруты</t>
  </si>
  <si>
    <t xml:space="preserve">Образовательные организации </t>
  </si>
  <si>
    <t>Процент</t>
  </si>
  <si>
    <t>Человек</t>
  </si>
  <si>
    <t>Шт. автобусов</t>
  </si>
  <si>
    <t>Процент 
выполнения от предусмотренных рейсов
(не менее)</t>
  </si>
  <si>
    <t xml:space="preserve">Предоставлены субсидии на возмещение недополученных доходов на пригородных автобусных маршрутах в целях предоставления льготного проезда к дачным и садово-огородным участкам в выходные и праздничные дни </t>
  </si>
  <si>
    <t>5. Финансовое обеспечение комплекса процессных мероприятий 2</t>
  </si>
  <si>
    <t>Комплекс процессных мероприятий  «Создание условий для организации транспортного обслуживания населения» всего, в том числе: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</si>
  <si>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</si>
  <si>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</si>
  <si>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</si>
  <si>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</si>
  <si>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</si>
  <si>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</si>
  <si>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</si>
  <si>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    </t>
  </si>
  <si>
    <t>Представлены действующие нормативные правовые акты, регулируемые тарифы на перевозки по муниципальным маршрутам регулярных перевозок за 2024 год</t>
  </si>
  <si>
    <t>Нормативный правовой акт</t>
  </si>
  <si>
    <t xml:space="preserve">  </t>
  </si>
  <si>
    <t xml:space="preserve">Приняты отчеты перевозчика об оказании услуги в соответствии с утвержденным региональным заказом </t>
  </si>
  <si>
    <t>Предоставлены субвенции муниципальным образованиям Белгородской области на финансирование предоставления льготного проезда обучающимся, студентам и аспирантам из малообеспеченных (малоимущих) семей образовательных организаций, расположенных на территории Белгородской области, в автобусах по межмуниципальным пригородным маршрутам</t>
  </si>
  <si>
    <t xml:space="preserve">Произведена приемка выполненных работ (оказанных услуг) </t>
  </si>
  <si>
    <t xml:space="preserve">Акты приемки выполненных работ (оказанных услуг) </t>
  </si>
  <si>
    <t xml:space="preserve">Произведена оплата выполненных работ (оказанных услуг)                                                                             по государственным контрактам </t>
  </si>
  <si>
    <t xml:space="preserve"> </t>
  </si>
  <si>
    <t>№               п/п</t>
  </si>
  <si>
    <t xml:space="preserve"> План реализации комплекса процессных мероприятий  «Создание условий для организации транспортного обслуживания населения»  в текущем году</t>
  </si>
  <si>
    <t>Приняты отчеты перевозчика об объеме потерь                           в доходах организации железнодорожного транспорта, связанных с предоставлением гражданам льготного проезда к дачным и садово-огороднымучасткам                             в пригородном сообщении</t>
  </si>
  <si>
    <t>1.10.К.3.</t>
  </si>
  <si>
    <t>Пассажиропоток                           на общественном автомобильном                                 и пригородном железнодорожном транспорте</t>
  </si>
  <si>
    <t>Предоставлены субсидии на компенсацию потерь в доходах перевозчикам, предоставляющим льготный проезд  студентам и аспирантам очной формы обучения, студентам с ограниченными возможностями здоровья                                                             и инвалидностью очно-заочной формы обучения организаций высшего и среднего профессионального образования области в городском и пригородном сообщении.                                                                                                                         Порядок предоставления и распределения  субсидий приведен в приложении № 11 к государственной программе</t>
  </si>
  <si>
    <t>Организован льготный проезд студентов                                    и аспирантов организаций высшего и среднего профессионального образования области автобусным транспортом в городском или пригородном сообщении</t>
  </si>
  <si>
    <t xml:space="preserve">Обеспечен льготный проезд обучающихся, студентов и аспирантов образовательных организаций из малообеспеченных (малоимущих) семей в автобусах по межмуниципальным пригородным маршрутам в соответствии                              с принятыми заявлениями </t>
  </si>
  <si>
    <t xml:space="preserve">Организованы перевозки населения                            на пригородных межмуниципальных машрутах автобусным транспортом </t>
  </si>
  <si>
    <t>Обеспечено наличие сотрудников органов местного самоуправления, осуществляющих полномочия                                              по установлению регулируемых тарифов                              на перевозки по муниципальным маршрутам регулярных перевозок</t>
  </si>
  <si>
    <t>Организован льготоный проезд населения                         на автобусных маршуртах к дачным и садово-огородным участкам</t>
  </si>
  <si>
    <t>Организован льготный проезд населения                    на пригородном железнодорожном транспорте                            к дачным и садово-огородным участкам</t>
  </si>
  <si>
    <t xml:space="preserve">Обеспечен льготный проезд обучающихся, студентов и аспирантов образовательных организаций из малообеспеченных (малоимущих) семей                      в автобусах по межмуниципальным пригородным маршрутам                                     в соответствии с принятыми заявлениями </t>
  </si>
  <si>
    <t>Обеспечено наличие сотрудников органов местного самоуправления, осуществляющих полномочия по установлению регулируемых тарифов                                      на перевозки по муниципальным маршрутам регулярных перевозок</t>
  </si>
  <si>
    <t>Организован льготоный проезд населения на автобусных маршрутах                          к дачным и садово-огородным участкам</t>
  </si>
  <si>
    <t>Организован льготный проезд учащихся железнодорожным транспортом                                 в пригородном сообщении</t>
  </si>
  <si>
    <t xml:space="preserve">Приложение                                                                            к комплексу процессных мероприятий                               «Создание условий для организации транспортного обслуживания населения»  </t>
  </si>
  <si>
    <t>Муниципальными образованиями представлены нормативные правовые документы, подтверждающие организацию транспортного обслуживания населения                       в пригородной межмуниципальном сообщении</t>
  </si>
  <si>
    <t>Подписаны соглашения с муниципальными образованиями о предоставлении субсидии из областного бюджета                        на 2024 год</t>
  </si>
  <si>
    <t xml:space="preserve">Приняты от органов местного самоуправления  заявки                             и расчеты на выделение субсидии на компенсацию потерь                    в доходах перевозчикам </t>
  </si>
  <si>
    <t xml:space="preserve">Обеспечен льготный проезд обучающихся, студентов                                   и аспирантов образовательных организаций                          из малообеспеченных (малоимущих) семей в автобусах                             по межмуниципальным пригородным маршрутам                      в соответствии с принятыми заявлениями </t>
  </si>
  <si>
    <t xml:space="preserve">Приняты заявления обучающихся, студентов                                 или аспирантов с документами, подтверждающими проезд, обучение и статус заявителя </t>
  </si>
  <si>
    <t>Обеспечен льготный проезд обучающихся, студентов                 и аспирантов образовательных организаций                                          из малообеспеченных (малоимущих) семей в автобусах                          по межмуниципальным пригородным маршрутам                    в соответствии с принятыми заявлениями в 2024 году</t>
  </si>
  <si>
    <t>Ежеквартально               до 22 числа месяца, следующего                   за отчетным</t>
  </si>
  <si>
    <t>Ежеквартально                до 30 числа месяца, следующего                    за отчетным</t>
  </si>
  <si>
    <t>Ежеквартально               до 22 числа месяца, следующего                    за отчетным</t>
  </si>
  <si>
    <t>Ежеквартально                 до 22 числа месяца, следующего                   за отчетным</t>
  </si>
  <si>
    <t>Ежеквартально                        до 30 числа месяца, следующего                          за отчетным</t>
  </si>
  <si>
    <t>Ежеквартально                      до 22 числа месяца, следующего                   за отчетным</t>
  </si>
  <si>
    <t>Ежеквартально                            до 30 числа месяца, следующего                       за отчетным</t>
  </si>
  <si>
    <t>Ежеквартально                       до 22 числа месяца, следующего                      за отчетным</t>
  </si>
  <si>
    <t>Ежеквартально                       до 30 числа месяца, следующего                   за отчетным</t>
  </si>
  <si>
    <t>Ежеквартально                       до 22 числа, месяца следующего                      за отчетным</t>
  </si>
  <si>
    <t>Ежеквартально                    до 30 числа месяца следующего                     за отчетным</t>
  </si>
  <si>
    <t>Ежеквартально                 до 25 числа месяца, следующего                  за отчетным</t>
  </si>
  <si>
    <t>Ежеквартально                         до 30 числа месяца, следующего                        за отчетным</t>
  </si>
  <si>
    <t>Ежеквартально                    до 19 числа месяца, следующего                  за отчетным</t>
  </si>
  <si>
    <t>Ежеквартально                    до 25 числа месяца, следующего                за отчетным</t>
  </si>
  <si>
    <t>Ежеквартально                       до 25 числа месяца, следующего                  за отчетным</t>
  </si>
  <si>
    <t>Ежеквартально                          до 30 числа месяца, следующего                    за отчетным</t>
  </si>
  <si>
    <t>Обеспечено наличие сотрудников органов местного самоуправления, осуществляющих полномочия                                    по установлению регулируемых тарифов на перевозки                                   по муниципальным маршрутам регулярных перевозок</t>
  </si>
  <si>
    <t>Организован льготный проезд населения на автобусных маршрутах к дачным  и садово-огородным участкам</t>
  </si>
  <si>
    <t>Организован льготный проезд населения на автобусных маршрутах к дачным  и садово-огородным участкам                         в 2024 году</t>
  </si>
  <si>
    <t>Подписаны соглашения с муниципальными образованиями о предоставлении субсидии из областного бюджета                      на 2024 год</t>
  </si>
  <si>
    <t xml:space="preserve">Приняты от органов местного самоуправления  заявки                              и расчеты на выделение субсидии на компенсацию потерь                           в доходах перевозчикам </t>
  </si>
  <si>
    <t>Организовано транспортное обсуживание населения автобусными маршрутами на территории Белгородской агломерации</t>
  </si>
  <si>
    <t>Организовано транспортное обсуживание населения автобусными маршрутами на территории Белгородской агломерации в 2024 году</t>
  </si>
  <si>
    <t xml:space="preserve">Произведена оплата за поставленные товары                          по государственным контрактам </t>
  </si>
  <si>
    <t>Обеспечено наличие сотрудников органов местного самоуправления, осуществляющих полномочия                                      по установлению регулируемых тарифов на перевозки                                 по муниципальным маршрутам регулярных перевозок                        в 2024 году</t>
  </si>
  <si>
    <t xml:space="preserve">Организованы перевозки населения на пригородных межмуниципальных маршрутах автобусным транспортом </t>
  </si>
  <si>
    <t>Организованы перевозки населения на пригородных межмуниципальных маршрутах автобусным транспортом                           в 2024 году</t>
  </si>
  <si>
    <t xml:space="preserve">Приняты отчеты перевозчика об оказании услуги                           в соответствии с утвержденным региональным заказом </t>
  </si>
  <si>
    <t>Приняты отчеты перевозчика об объеме потерь в доходах организации железнодорожного транспорта, в связи                             с установлением льготы по тарифам на проезд учащихся старше 7 лет в пригородном сообщении</t>
  </si>
  <si>
    <t>Заключено соглашение о предоставлении субсидий                          из областного бюджета Белгородской области                       на компенсацию потерь в доходах, возникающих в связи                          с предоставлением льгот по тарифам на проезд учащихся                и воспитанников общеобразовательных организаций, студентов очной формы обучения профессиональных образовательных организаций и образовательных организаций высшего образования железнодорожным транспортом общего пользования в пригородном сообщении Белгородской области в 2025 году</t>
  </si>
  <si>
    <t>Организован льготный проезд населения                               на пригородном железнодорожном транспорте                      к дачным и садово-огородным участкам в 2024 году</t>
  </si>
  <si>
    <t>Подписано соглашение о предоставлении                                                             в 2024-2026 годах из областного бюджета субсидии                         на возмещение недополученных доходов, связанных                         с предоставлением льготного проезда в железнодорожном транспорте общего пользования – поездах пригородной категории к дачным и садово-огородным участкам                            в выходные и праздничные дни на территории Белгородской области</t>
  </si>
  <si>
    <t>Организован льготный проезд населения                              на пригородном железнодорожном транспорте к дачным                        и садово-огородным участкам</t>
  </si>
  <si>
    <t>Министерство автомобильных дорог              и транспорта Белгородской области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</si>
</sst>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1"/>
      <color indexed="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theme="1"/>
      </bottom>
      <diagonal/>
    </border>
    <border>
      <left style="thin">
        <color auto="1"/>
      </left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theme="1"/>
      </top>
      <bottom style="thin">
        <color theme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theme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theme="1"/>
      </top>
      <bottom style="thin">
        <color auto="1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theme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theme="1"/>
      </bottom>
      <diagonal/>
    </border>
    <border>
      <left style="medium">
        <color indexed="64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medium">
        <color indexed="64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/>
      <right style="thin">
        <color indexed="64"/>
      </right>
      <top style="thin">
        <color theme="1"/>
      </top>
      <bottom/>
      <diagonal/>
    </border>
  </borders>
  <cellStyleXfs count="1">
    <xf numFmtId="0" fontId="0" fillId="0" borderId="0"/>
  </cellStyleXfs>
  <cellXfs count="289">
    <xf numFmtId="0" fontId="0" fillId="0" borderId="0" xfId="0"/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0" xfId="0" applyFont="1"/>
    <xf numFmtId="0" fontId="8" fillId="0" borderId="0" xfId="0" applyFont="1" applyAlignment="1">
      <alignment vertical="top"/>
    </xf>
    <xf numFmtId="0" fontId="5" fillId="0" borderId="2" xfId="0" applyFont="1" applyBorder="1" applyAlignment="1">
      <alignment horizontal="center" vertical="top"/>
    </xf>
    <xf numFmtId="0" fontId="7" fillId="2" borderId="0" xfId="0" applyFont="1" applyFill="1" applyAlignment="1">
      <alignment vertical="center" wrapText="1"/>
    </xf>
    <xf numFmtId="3" fontId="8" fillId="0" borderId="0" xfId="0" applyNumberFormat="1" applyFont="1" applyAlignment="1">
      <alignment vertical="top"/>
    </xf>
    <xf numFmtId="0" fontId="8" fillId="0" borderId="0" xfId="0" applyFont="1" applyAlignment="1">
      <alignment horizontal="right" vertical="top"/>
    </xf>
    <xf numFmtId="164" fontId="8" fillId="0" borderId="0" xfId="0" applyNumberFormat="1" applyFont="1" applyAlignment="1">
      <alignment vertical="top"/>
    </xf>
    <xf numFmtId="0" fontId="8" fillId="0" borderId="0" xfId="0" applyFont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3" fontId="6" fillId="0" borderId="14" xfId="0" applyNumberFormat="1" applyFont="1" applyBorder="1" applyAlignment="1">
      <alignment horizontal="center" vertical="center" wrapText="1"/>
    </xf>
    <xf numFmtId="3" fontId="6" fillId="0" borderId="11" xfId="0" applyNumberFormat="1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6" fillId="0" borderId="20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3" fontId="6" fillId="0" borderId="19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0" fillId="0" borderId="0" xfId="0" applyFont="1"/>
    <xf numFmtId="0" fontId="1" fillId="0" borderId="0" xfId="0" applyFont="1" applyAlignment="1">
      <alignment horizontal="right" vertical="center"/>
    </xf>
    <xf numFmtId="0" fontId="1" fillId="0" borderId="25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4" fontId="8" fillId="0" borderId="0" xfId="0" applyNumberFormat="1" applyFont="1"/>
    <xf numFmtId="0" fontId="1" fillId="0" borderId="14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horizontal="left" vertical="center" wrapText="1" indent="2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left" vertical="center" wrapText="1" indent="2"/>
    </xf>
    <xf numFmtId="164" fontId="1" fillId="0" borderId="15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 wrapText="1" indent="2"/>
    </xf>
    <xf numFmtId="0" fontId="1" fillId="0" borderId="26" xfId="0" applyFont="1" applyBorder="1" applyAlignment="1">
      <alignment vertical="center" wrapText="1"/>
    </xf>
    <xf numFmtId="0" fontId="1" fillId="0" borderId="26" xfId="0" applyFont="1" applyBorder="1" applyAlignment="1">
      <alignment horizontal="left" vertical="center" wrapText="1" indent="2"/>
    </xf>
    <xf numFmtId="0" fontId="1" fillId="0" borderId="27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 indent="2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top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left" vertical="center" wrapText="1" indent="2"/>
    </xf>
    <xf numFmtId="164" fontId="1" fillId="0" borderId="23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6" fillId="0" borderId="14" xfId="0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horizontal="left" vertical="center" wrapText="1" indent="2"/>
    </xf>
    <xf numFmtId="164" fontId="1" fillId="0" borderId="28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164" fontId="8" fillId="0" borderId="0" xfId="0" applyNumberFormat="1" applyFont="1"/>
    <xf numFmtId="0" fontId="6" fillId="0" borderId="14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center" wrapText="1"/>
    </xf>
    <xf numFmtId="0" fontId="1" fillId="0" borderId="14" xfId="0" applyFont="1" applyBorder="1"/>
    <xf numFmtId="0" fontId="1" fillId="0" borderId="15" xfId="0" applyFont="1" applyBorder="1"/>
    <xf numFmtId="0" fontId="13" fillId="0" borderId="3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left" vertical="center" wrapText="1"/>
    </xf>
    <xf numFmtId="49" fontId="6" fillId="0" borderId="41" xfId="0" applyNumberFormat="1" applyFont="1" applyBorder="1" applyAlignment="1">
      <alignment horizontal="center" vertical="center"/>
    </xf>
    <xf numFmtId="0" fontId="8" fillId="0" borderId="32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3" fontId="6" fillId="4" borderId="19" xfId="0" applyNumberFormat="1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3" fontId="6" fillId="4" borderId="20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164" fontId="1" fillId="4" borderId="25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25" xfId="0" applyNumberFormat="1" applyFont="1" applyBorder="1" applyAlignment="1">
      <alignment horizontal="center" vertical="center" wrapText="1"/>
    </xf>
    <xf numFmtId="165" fontId="1" fillId="0" borderId="25" xfId="0" applyNumberFormat="1" applyFont="1" applyBorder="1" applyAlignment="1">
      <alignment horizontal="center" vertical="center" wrapText="1"/>
    </xf>
    <xf numFmtId="165" fontId="1" fillId="0" borderId="14" xfId="0" applyNumberFormat="1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left" vertical="center" wrapText="1"/>
    </xf>
    <xf numFmtId="164" fontId="1" fillId="0" borderId="51" xfId="0" applyNumberFormat="1" applyFont="1" applyBorder="1" applyAlignment="1">
      <alignment horizontal="center" vertical="center" wrapText="1"/>
    </xf>
    <xf numFmtId="49" fontId="6" fillId="0" borderId="52" xfId="0" applyNumberFormat="1" applyFont="1" applyBorder="1" applyAlignment="1">
      <alignment horizontal="left" vertical="top" wrapText="1"/>
    </xf>
    <xf numFmtId="164" fontId="1" fillId="0" borderId="53" xfId="0" applyNumberFormat="1" applyFont="1" applyBorder="1" applyAlignment="1">
      <alignment horizontal="center" vertical="center" wrapText="1"/>
    </xf>
    <xf numFmtId="49" fontId="6" fillId="0" borderId="52" xfId="0" applyNumberFormat="1" applyFont="1" applyBorder="1" applyAlignment="1">
      <alignment horizontal="left" vertical="center" wrapText="1"/>
    </xf>
    <xf numFmtId="49" fontId="6" fillId="0" borderId="52" xfId="0" applyNumberFormat="1" applyFont="1" applyBorder="1" applyAlignment="1">
      <alignment vertical="center" wrapText="1"/>
    </xf>
    <xf numFmtId="49" fontId="6" fillId="0" borderId="54" xfId="0" applyNumberFormat="1" applyFont="1" applyBorder="1" applyAlignment="1">
      <alignment horizontal="left" vertical="top" wrapText="1"/>
    </xf>
    <xf numFmtId="164" fontId="1" fillId="0" borderId="56" xfId="0" applyNumberFormat="1" applyFont="1" applyBorder="1" applyAlignment="1">
      <alignment horizontal="center" vertical="center" wrapText="1"/>
    </xf>
    <xf numFmtId="164" fontId="1" fillId="0" borderId="58" xfId="0" applyNumberFormat="1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52" xfId="0" applyFont="1" applyBorder="1" applyAlignment="1">
      <alignment horizontal="left" vertical="top" wrapText="1"/>
    </xf>
    <xf numFmtId="0" fontId="6" fillId="0" borderId="52" xfId="0" applyFont="1" applyBorder="1" applyAlignment="1">
      <alignment horizontal="left" vertical="center" wrapText="1"/>
    </xf>
    <xf numFmtId="0" fontId="6" fillId="0" borderId="52" xfId="0" applyFont="1" applyBorder="1" applyAlignment="1">
      <alignment vertical="center" wrapText="1"/>
    </xf>
    <xf numFmtId="0" fontId="6" fillId="0" borderId="57" xfId="0" applyFont="1" applyBorder="1" applyAlignment="1">
      <alignment horizontal="left" vertical="top" wrapText="1"/>
    </xf>
    <xf numFmtId="164" fontId="6" fillId="0" borderId="51" xfId="0" applyNumberFormat="1" applyFont="1" applyBorder="1" applyAlignment="1">
      <alignment horizontal="center" vertical="center" wrapText="1"/>
    </xf>
    <xf numFmtId="164" fontId="6" fillId="0" borderId="53" xfId="0" applyNumberFormat="1" applyFont="1" applyBorder="1" applyAlignment="1">
      <alignment horizontal="center" vertical="center" wrapText="1"/>
    </xf>
    <xf numFmtId="4" fontId="6" fillId="0" borderId="53" xfId="0" applyNumberFormat="1" applyFont="1" applyBorder="1" applyAlignment="1">
      <alignment horizontal="center" vertical="center" wrapText="1"/>
    </xf>
    <xf numFmtId="164" fontId="1" fillId="0" borderId="59" xfId="0" applyNumberFormat="1" applyFont="1" applyBorder="1" applyAlignment="1">
      <alignment horizontal="center" vertical="center" wrapText="1"/>
    </xf>
    <xf numFmtId="0" fontId="6" fillId="0" borderId="60" xfId="0" applyFont="1" applyBorder="1" applyAlignment="1">
      <alignment vertical="center" wrapText="1"/>
    </xf>
    <xf numFmtId="0" fontId="6" fillId="0" borderId="54" xfId="0" applyFont="1" applyBorder="1" applyAlignment="1">
      <alignment horizontal="left" vertical="top" wrapText="1"/>
    </xf>
    <xf numFmtId="0" fontId="6" fillId="3" borderId="55" xfId="0" applyFont="1" applyFill="1" applyBorder="1" applyAlignment="1">
      <alignment vertical="center" wrapText="1"/>
    </xf>
    <xf numFmtId="0" fontId="1" fillId="0" borderId="51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left" vertical="top" wrapText="1"/>
    </xf>
    <xf numFmtId="0" fontId="1" fillId="0" borderId="53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6" fillId="0" borderId="61" xfId="0" applyFont="1" applyBorder="1" applyAlignment="1">
      <alignment vertical="center" wrapText="1"/>
    </xf>
    <xf numFmtId="0" fontId="6" fillId="0" borderId="62" xfId="0" applyFont="1" applyFill="1" applyBorder="1" applyAlignment="1">
      <alignment vertical="center" wrapText="1"/>
    </xf>
    <xf numFmtId="164" fontId="1" fillId="0" borderId="63" xfId="0" applyNumberFormat="1" applyFont="1" applyFill="1" applyBorder="1" applyAlignment="1">
      <alignment horizontal="center" vertical="center" wrapText="1"/>
    </xf>
    <xf numFmtId="0" fontId="6" fillId="0" borderId="64" xfId="0" applyFont="1" applyFill="1" applyBorder="1" applyAlignment="1">
      <alignment horizontal="left" vertical="top" wrapText="1"/>
    </xf>
    <xf numFmtId="164" fontId="1" fillId="0" borderId="47" xfId="0" applyNumberFormat="1" applyFont="1" applyFill="1" applyBorder="1" applyAlignment="1">
      <alignment horizontal="center" vertical="center" wrapText="1"/>
    </xf>
    <xf numFmtId="0" fontId="6" fillId="0" borderId="65" xfId="0" applyFont="1" applyFill="1" applyBorder="1" applyAlignment="1">
      <alignment horizontal="left" vertical="center" wrapText="1"/>
    </xf>
    <xf numFmtId="0" fontId="6" fillId="0" borderId="65" xfId="0" applyFont="1" applyFill="1" applyBorder="1" applyAlignment="1">
      <alignment vertical="center" wrapText="1"/>
    </xf>
    <xf numFmtId="0" fontId="6" fillId="0" borderId="65" xfId="0" applyFont="1" applyFill="1" applyBorder="1" applyAlignment="1">
      <alignment horizontal="left" vertical="top" wrapText="1"/>
    </xf>
    <xf numFmtId="0" fontId="6" fillId="0" borderId="66" xfId="0" applyFont="1" applyFill="1" applyBorder="1" applyAlignment="1">
      <alignment horizontal="left" vertical="top" wrapText="1"/>
    </xf>
    <xf numFmtId="164" fontId="1" fillId="0" borderId="67" xfId="0" applyNumberFormat="1" applyFont="1" applyFill="1" applyBorder="1" applyAlignment="1">
      <alignment horizontal="center" vertical="center" wrapText="1"/>
    </xf>
    <xf numFmtId="0" fontId="6" fillId="0" borderId="55" xfId="0" applyFont="1" applyBorder="1" applyAlignment="1">
      <alignment vertical="center" wrapText="1"/>
    </xf>
    <xf numFmtId="164" fontId="1" fillId="0" borderId="56" xfId="0" applyNumberFormat="1" applyFont="1" applyFill="1" applyBorder="1" applyAlignment="1">
      <alignment horizontal="center" vertical="center" wrapText="1"/>
    </xf>
    <xf numFmtId="164" fontId="1" fillId="0" borderId="53" xfId="0" applyNumberFormat="1" applyFont="1" applyFill="1" applyBorder="1" applyAlignment="1">
      <alignment horizontal="center" vertical="center" wrapText="1"/>
    </xf>
    <xf numFmtId="0" fontId="6" fillId="0" borderId="68" xfId="0" applyFont="1" applyBorder="1" applyAlignment="1">
      <alignment vertical="center" wrapText="1"/>
    </xf>
    <xf numFmtId="0" fontId="6" fillId="4" borderId="68" xfId="0" applyFont="1" applyFill="1" applyBorder="1" applyAlignment="1">
      <alignment vertical="center" wrapText="1"/>
    </xf>
    <xf numFmtId="164" fontId="1" fillId="4" borderId="51" xfId="0" applyNumberFormat="1" applyFont="1" applyFill="1" applyBorder="1" applyAlignment="1">
      <alignment horizontal="center" vertical="center" wrapText="1"/>
    </xf>
    <xf numFmtId="0" fontId="6" fillId="0" borderId="69" xfId="0" applyFont="1" applyBorder="1" applyAlignment="1">
      <alignment horizontal="left" vertical="top" wrapText="1"/>
    </xf>
    <xf numFmtId="0" fontId="6" fillId="0" borderId="70" xfId="0" applyFont="1" applyBorder="1" applyAlignment="1">
      <alignment horizontal="left" vertical="top" wrapText="1"/>
    </xf>
    <xf numFmtId="0" fontId="1" fillId="0" borderId="71" xfId="0" applyFont="1" applyBorder="1" applyAlignment="1">
      <alignment vertical="center" wrapText="1"/>
    </xf>
    <xf numFmtId="164" fontId="1" fillId="0" borderId="71" xfId="0" applyNumberFormat="1" applyFont="1" applyBorder="1" applyAlignment="1">
      <alignment horizontal="center" vertical="center" wrapText="1"/>
    </xf>
    <xf numFmtId="164" fontId="1" fillId="0" borderId="72" xfId="0" applyNumberFormat="1" applyFont="1" applyBorder="1" applyAlignment="1">
      <alignment horizontal="center" vertical="center" wrapText="1"/>
    </xf>
    <xf numFmtId="0" fontId="7" fillId="0" borderId="30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top" wrapText="1"/>
    </xf>
    <xf numFmtId="164" fontId="1" fillId="0" borderId="1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6" fillId="0" borderId="33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73" xfId="0" applyFont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39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39" xfId="0" applyFont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6" fillId="0" borderId="55" xfId="0" applyFont="1" applyBorder="1" applyAlignment="1">
      <alignment vertical="center" wrapText="1"/>
    </xf>
    <xf numFmtId="0" fontId="6" fillId="0" borderId="52" xfId="0" applyFont="1" applyBorder="1" applyAlignment="1">
      <alignment vertical="center" wrapText="1"/>
    </xf>
    <xf numFmtId="0" fontId="6" fillId="0" borderId="57" xfId="0" applyFont="1" applyBorder="1" applyAlignment="1">
      <alignment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R20"/>
  <sheetViews>
    <sheetView tabSelected="1" view="pageBreakPreview" zoomScale="60" zoomScaleNormal="90" workbookViewId="0">
      <selection activeCell="M30" sqref="M30"/>
    </sheetView>
  </sheetViews>
  <sheetFormatPr defaultColWidth="9.140625" defaultRowHeight="15"/>
  <cols>
    <col min="1" max="1" width="6.42578125" style="12" customWidth="1"/>
    <col min="2" max="2" width="34.140625" style="12" customWidth="1"/>
    <col min="3" max="3" width="17.7109375" style="12" customWidth="1"/>
    <col min="4" max="4" width="15" style="12" customWidth="1"/>
    <col min="5" max="5" width="9.140625" style="12" bestFit="1" customWidth="1"/>
    <col min="6" max="6" width="10.28515625" style="12" customWidth="1"/>
    <col min="7" max="12" width="9.140625" style="12" bestFit="1" customWidth="1"/>
    <col min="13" max="13" width="10.7109375" style="12" customWidth="1"/>
    <col min="14" max="15" width="9.140625" style="12" bestFit="1" customWidth="1"/>
    <col min="16" max="16" width="9.140625" style="12" customWidth="1"/>
    <col min="17" max="17" width="11.7109375" style="12" customWidth="1"/>
    <col min="18" max="18" width="9.140625" style="12" bestFit="1" customWidth="1"/>
    <col min="19" max="16384" width="9.140625" style="12"/>
  </cols>
  <sheetData>
    <row r="1" spans="1:18" s="10" customFormat="1" ht="15.75">
      <c r="A1" s="1" t="str">
        <f>HYPERLINK("#Оглавление!A1", "Назад в оглавление")</f>
        <v>Назад в оглавление</v>
      </c>
      <c r="B1" s="2"/>
      <c r="C1" s="2"/>
    </row>
    <row r="2" spans="1:18" ht="39.75" customHeight="1">
      <c r="A2" s="224" t="s">
        <v>146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</row>
    <row r="3" spans="1:18" ht="18.75">
      <c r="A3" s="236" t="s">
        <v>149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</row>
    <row r="4" spans="1:18" ht="15.7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8" ht="35.25" customHeight="1">
      <c r="A5" s="227" t="s">
        <v>0</v>
      </c>
      <c r="B5" s="229" t="s">
        <v>1</v>
      </c>
      <c r="C5" s="237" t="s">
        <v>2</v>
      </c>
      <c r="D5" s="229" t="s">
        <v>150</v>
      </c>
      <c r="E5" s="238" t="s">
        <v>9</v>
      </c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2"/>
      <c r="Q5" s="229" t="s">
        <v>10</v>
      </c>
    </row>
    <row r="6" spans="1:18" ht="36" customHeight="1">
      <c r="A6" s="228"/>
      <c r="B6" s="230"/>
      <c r="C6" s="229"/>
      <c r="D6" s="230"/>
      <c r="E6" s="113" t="s">
        <v>11</v>
      </c>
      <c r="F6" s="113" t="s">
        <v>12</v>
      </c>
      <c r="G6" s="113" t="s">
        <v>13</v>
      </c>
      <c r="H6" s="113" t="s">
        <v>14</v>
      </c>
      <c r="I6" s="113" t="s">
        <v>15</v>
      </c>
      <c r="J6" s="113" t="s">
        <v>16</v>
      </c>
      <c r="K6" s="113" t="s">
        <v>17</v>
      </c>
      <c r="L6" s="113" t="s">
        <v>18</v>
      </c>
      <c r="M6" s="113" t="s">
        <v>19</v>
      </c>
      <c r="N6" s="113" t="s">
        <v>20</v>
      </c>
      <c r="O6" s="113" t="s">
        <v>21</v>
      </c>
      <c r="P6" s="114" t="s">
        <v>22</v>
      </c>
      <c r="Q6" s="230"/>
    </row>
    <row r="7" spans="1:18" ht="30.75" customHeight="1">
      <c r="A7" s="115">
        <v>1</v>
      </c>
      <c r="B7" s="116">
        <v>2</v>
      </c>
      <c r="C7" s="116">
        <v>3</v>
      </c>
      <c r="D7" s="116">
        <v>4</v>
      </c>
      <c r="E7" s="116">
        <v>5</v>
      </c>
      <c r="F7" s="116">
        <v>6</v>
      </c>
      <c r="G7" s="116">
        <v>7</v>
      </c>
      <c r="H7" s="116">
        <v>8</v>
      </c>
      <c r="I7" s="116">
        <v>9</v>
      </c>
      <c r="J7" s="116">
        <v>10</v>
      </c>
      <c r="K7" s="116">
        <v>11</v>
      </c>
      <c r="L7" s="116">
        <v>12</v>
      </c>
      <c r="M7" s="116">
        <v>13</v>
      </c>
      <c r="N7" s="116">
        <v>14</v>
      </c>
      <c r="O7" s="116">
        <v>15</v>
      </c>
      <c r="P7" s="116">
        <v>16</v>
      </c>
      <c r="Q7" s="116">
        <v>17</v>
      </c>
    </row>
    <row r="8" spans="1:18" ht="38.25" customHeight="1">
      <c r="A8" s="5" t="s">
        <v>5</v>
      </c>
      <c r="B8" s="233" t="s">
        <v>6</v>
      </c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5"/>
      <c r="R8" s="14"/>
    </row>
    <row r="9" spans="1:18" ht="121.5" customHeight="1">
      <c r="A9" s="4" t="s">
        <v>7</v>
      </c>
      <c r="B9" s="6" t="s">
        <v>8</v>
      </c>
      <c r="C9" s="7" t="s">
        <v>147</v>
      </c>
      <c r="D9" s="8" t="s">
        <v>148</v>
      </c>
      <c r="E9" s="9">
        <v>6868</v>
      </c>
      <c r="F9" s="9">
        <v>7700</v>
      </c>
      <c r="G9" s="9">
        <v>8700</v>
      </c>
      <c r="H9" s="9">
        <v>8500</v>
      </c>
      <c r="I9" s="9">
        <v>8700</v>
      </c>
      <c r="J9" s="9">
        <v>8700</v>
      </c>
      <c r="K9" s="9">
        <v>8400</v>
      </c>
      <c r="L9" s="9">
        <v>8800</v>
      </c>
      <c r="M9" s="9">
        <v>9400</v>
      </c>
      <c r="N9" s="9">
        <v>9000</v>
      </c>
      <c r="O9" s="9">
        <v>8632</v>
      </c>
      <c r="P9" s="9">
        <v>8600</v>
      </c>
      <c r="Q9" s="9">
        <f>SUM(E9:P9)</f>
        <v>102000</v>
      </c>
    </row>
    <row r="10" spans="1:18">
      <c r="Q10" s="15"/>
    </row>
    <row r="12" spans="1:18" hidden="1">
      <c r="B12" s="16" t="s">
        <v>23</v>
      </c>
      <c r="C12" s="16"/>
      <c r="D12" s="12">
        <v>2022</v>
      </c>
      <c r="E12" s="17">
        <v>7303.7</v>
      </c>
      <c r="F12" s="17">
        <v>7385.5</v>
      </c>
      <c r="G12" s="17">
        <v>8288.2000000000007</v>
      </c>
      <c r="H12" s="17">
        <v>8415.2999999999993</v>
      </c>
      <c r="I12" s="17">
        <v>8604.2999999999993</v>
      </c>
      <c r="J12" s="17">
        <v>8802.9</v>
      </c>
      <c r="K12" s="17">
        <v>8362.7000000000007</v>
      </c>
      <c r="L12" s="17">
        <v>8674.7999999999993</v>
      </c>
      <c r="M12" s="17">
        <v>9292.6</v>
      </c>
      <c r="N12" s="17">
        <v>8471.5</v>
      </c>
      <c r="O12" s="17">
        <v>8094.7</v>
      </c>
      <c r="P12" s="17">
        <v>8422.2000000000007</v>
      </c>
      <c r="Q12" s="17">
        <f t="shared" ref="Q12:Q13" si="0">SUM(E12:P12)</f>
        <v>100118.40000000001</v>
      </c>
      <c r="R12" s="17">
        <f t="shared" ref="R12:R14" si="1">Q12+Q15+Q18</f>
        <v>100908.6833</v>
      </c>
    </row>
    <row r="13" spans="1:18" hidden="1">
      <c r="B13" s="16"/>
      <c r="C13" s="16"/>
      <c r="D13" s="12">
        <v>2023</v>
      </c>
      <c r="E13" s="17">
        <v>7576</v>
      </c>
      <c r="F13" s="17">
        <v>7642.6</v>
      </c>
      <c r="G13" s="17">
        <v>8609.2999999999993</v>
      </c>
      <c r="H13" s="17">
        <v>8443</v>
      </c>
      <c r="I13" s="17">
        <v>8615.4</v>
      </c>
      <c r="J13" s="17">
        <v>8650.1</v>
      </c>
      <c r="K13" s="17">
        <v>8302.4</v>
      </c>
      <c r="L13" s="17">
        <v>8730.7999999999993</v>
      </c>
      <c r="M13" s="17">
        <f>M12</f>
        <v>9292.6</v>
      </c>
      <c r="N13" s="17">
        <f>N12</f>
        <v>8471.5</v>
      </c>
      <c r="O13" s="17">
        <f t="shared" ref="O13:O14" si="2">O12*1.01</f>
        <v>8175.6469999999999</v>
      </c>
      <c r="P13" s="17">
        <f t="shared" ref="P13:P14" si="3">P12*1.01</f>
        <v>8506.4220000000005</v>
      </c>
      <c r="Q13" s="17">
        <f t="shared" si="0"/>
        <v>101015.76900000001</v>
      </c>
      <c r="R13" s="17">
        <f t="shared" si="1"/>
        <v>101703.60775000001</v>
      </c>
    </row>
    <row r="14" spans="1:18" hidden="1">
      <c r="B14" s="16"/>
      <c r="C14" s="16"/>
      <c r="D14" s="12">
        <v>2024</v>
      </c>
      <c r="E14" s="17">
        <f t="shared" ref="E14:Q17" si="4">E13*1.01</f>
        <v>7651.76</v>
      </c>
      <c r="F14" s="17">
        <f t="shared" si="4"/>
        <v>7719.0260000000007</v>
      </c>
      <c r="G14" s="17">
        <f t="shared" si="4"/>
        <v>8695.393</v>
      </c>
      <c r="H14" s="17">
        <f t="shared" si="4"/>
        <v>8527.43</v>
      </c>
      <c r="I14" s="17">
        <f t="shared" si="4"/>
        <v>8701.5540000000001</v>
      </c>
      <c r="J14" s="17">
        <f t="shared" si="4"/>
        <v>8736.6010000000006</v>
      </c>
      <c r="K14" s="17">
        <f t="shared" si="4"/>
        <v>8385.4239999999991</v>
      </c>
      <c r="L14" s="17">
        <f t="shared" si="4"/>
        <v>8818.1080000000002</v>
      </c>
      <c r="M14" s="17">
        <f t="shared" si="4"/>
        <v>9385.5259999999998</v>
      </c>
      <c r="N14" s="17">
        <f t="shared" si="4"/>
        <v>8556.2150000000001</v>
      </c>
      <c r="O14" s="17">
        <f t="shared" si="2"/>
        <v>8257.4034699999993</v>
      </c>
      <c r="P14" s="17">
        <f t="shared" si="3"/>
        <v>8591.4862200000007</v>
      </c>
      <c r="Q14" s="17">
        <f>Q13*1.01</f>
        <v>102025.92669000002</v>
      </c>
      <c r="R14" s="17">
        <f t="shared" si="1"/>
        <v>102720.64382750003</v>
      </c>
    </row>
    <row r="15" spans="1:18" hidden="1">
      <c r="B15" s="16" t="s">
        <v>24</v>
      </c>
      <c r="C15" s="16"/>
      <c r="D15" s="12">
        <v>2022</v>
      </c>
      <c r="E15" s="17">
        <v>43.863</v>
      </c>
      <c r="F15" s="17">
        <v>40.167999999999999</v>
      </c>
      <c r="G15" s="17">
        <v>48.79</v>
      </c>
      <c r="H15" s="17">
        <v>60.274000000000001</v>
      </c>
      <c r="I15" s="17">
        <v>75.344999999999999</v>
      </c>
      <c r="J15" s="17">
        <v>76.962999999999994</v>
      </c>
      <c r="K15" s="17">
        <v>85.708299999999994</v>
      </c>
      <c r="L15" s="17">
        <v>77.061000000000007</v>
      </c>
      <c r="M15" s="17">
        <v>65.379000000000005</v>
      </c>
      <c r="N15" s="17">
        <v>64.545000000000002</v>
      </c>
      <c r="O15" s="17">
        <v>51.054000000000002</v>
      </c>
      <c r="P15" s="17">
        <v>45.633000000000003</v>
      </c>
      <c r="Q15" s="17">
        <f t="shared" ref="Q15:Q16" si="5">SUM(E15:P15)</f>
        <v>734.78330000000005</v>
      </c>
      <c r="R15" s="17"/>
    </row>
    <row r="16" spans="1:18" hidden="1">
      <c r="B16" s="16"/>
      <c r="C16" s="16"/>
      <c r="D16" s="12">
        <v>2023</v>
      </c>
      <c r="E16" s="17">
        <v>40.613999999999997</v>
      </c>
      <c r="F16" s="17">
        <v>40.790999999999997</v>
      </c>
      <c r="G16" s="17">
        <v>51.686999999999998</v>
      </c>
      <c r="H16" s="17">
        <v>60.063000000000002</v>
      </c>
      <c r="I16" s="17">
        <v>73.037000000000006</v>
      </c>
      <c r="J16" s="17">
        <v>66.025999999999996</v>
      </c>
      <c r="K16" s="17">
        <v>69.702000000000012</v>
      </c>
      <c r="L16" s="17">
        <v>70.638300000000001</v>
      </c>
      <c r="M16" s="17">
        <f>M15*0.95</f>
        <v>62.110050000000001</v>
      </c>
      <c r="N16" s="17">
        <f>N15*0.95</f>
        <v>61.317749999999997</v>
      </c>
      <c r="O16" s="17">
        <f>O15*0.95</f>
        <v>48.501300000000001</v>
      </c>
      <c r="P16" s="17">
        <f>P15*0.95</f>
        <v>43.351350000000004</v>
      </c>
      <c r="Q16" s="17">
        <f t="shared" si="5"/>
        <v>687.83875000000012</v>
      </c>
      <c r="R16" s="17"/>
    </row>
    <row r="17" spans="2:18" hidden="1">
      <c r="B17" s="16"/>
      <c r="C17" s="16"/>
      <c r="D17" s="12">
        <v>2024</v>
      </c>
      <c r="E17" s="17">
        <f t="shared" si="4"/>
        <v>41.020139999999998</v>
      </c>
      <c r="F17" s="17">
        <f t="shared" si="4"/>
        <v>41.198909999999998</v>
      </c>
      <c r="G17" s="17">
        <f t="shared" si="4"/>
        <v>52.203869999999995</v>
      </c>
      <c r="H17" s="17">
        <f t="shared" si="4"/>
        <v>60.663630000000005</v>
      </c>
      <c r="I17" s="17">
        <f t="shared" si="4"/>
        <v>73.767370000000014</v>
      </c>
      <c r="J17" s="17">
        <f t="shared" si="4"/>
        <v>66.68625999999999</v>
      </c>
      <c r="K17" s="17">
        <f t="shared" si="4"/>
        <v>70.399020000000007</v>
      </c>
      <c r="L17" s="17">
        <f t="shared" si="4"/>
        <v>71.344683000000003</v>
      </c>
      <c r="M17" s="17">
        <f t="shared" si="4"/>
        <v>62.731150499999998</v>
      </c>
      <c r="N17" s="17">
        <f t="shared" si="4"/>
        <v>61.930927499999996</v>
      </c>
      <c r="O17" s="17">
        <f t="shared" si="4"/>
        <v>48.986313000000003</v>
      </c>
      <c r="P17" s="17">
        <f t="shared" si="4"/>
        <v>43.784863500000007</v>
      </c>
      <c r="Q17" s="17">
        <f t="shared" si="4"/>
        <v>694.71713750000015</v>
      </c>
      <c r="R17" s="17"/>
    </row>
    <row r="18" spans="2:18" hidden="1">
      <c r="B18" s="16" t="s">
        <v>25</v>
      </c>
      <c r="C18" s="16"/>
      <c r="D18" s="12">
        <v>2022</v>
      </c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>
        <v>55.5</v>
      </c>
      <c r="R18" s="17"/>
    </row>
    <row r="19" spans="2:18" hidden="1">
      <c r="D19" s="12">
        <v>2023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>
        <f>SUM(E19:P19)</f>
        <v>0</v>
      </c>
      <c r="R19" s="17"/>
    </row>
    <row r="20" spans="2:18" hidden="1"/>
  </sheetData>
  <mergeCells count="9">
    <mergeCell ref="B8:Q8"/>
    <mergeCell ref="A2:Q2"/>
    <mergeCell ref="A3:Q3"/>
    <mergeCell ref="A5:A6"/>
    <mergeCell ref="B5:B6"/>
    <mergeCell ref="C5:C6"/>
    <mergeCell ref="D5:D6"/>
    <mergeCell ref="E5:P5"/>
    <mergeCell ref="Q5:Q6"/>
  </mergeCells>
  <pageMargins left="0.39370078740157483" right="0.39370078740157483" top="1.1811023622047245" bottom="0.59055118110236227" header="0.31496062992125984" footer="0.31496062992125984"/>
  <pageSetup paperSize="9" scale="70" firstPageNumber="51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V32"/>
  <sheetViews>
    <sheetView topLeftCell="A23" zoomScale="80" workbookViewId="0">
      <selection activeCell="C31" sqref="C31"/>
    </sheetView>
  </sheetViews>
  <sheetFormatPr defaultColWidth="9.140625" defaultRowHeight="15"/>
  <cols>
    <col min="1" max="1" width="7.42578125" style="19" customWidth="1"/>
    <col min="2" max="2" width="48.28515625" style="18" customWidth="1"/>
    <col min="3" max="3" width="15.85546875" style="19" customWidth="1"/>
    <col min="4" max="4" width="18.42578125" style="19" customWidth="1"/>
    <col min="5" max="5" width="13.5703125" style="18" customWidth="1"/>
    <col min="6" max="6" width="11.140625" style="18" customWidth="1"/>
    <col min="7" max="7" width="11" style="18" customWidth="1"/>
    <col min="8" max="8" width="11.140625" style="18" customWidth="1"/>
    <col min="9" max="10" width="11.5703125" style="18" customWidth="1"/>
    <col min="11" max="11" width="12.140625" style="18" customWidth="1"/>
    <col min="12" max="12" width="11.140625" style="18" customWidth="1"/>
    <col min="13" max="13" width="11.7109375" style="18" customWidth="1"/>
    <col min="14" max="14" width="25.7109375" style="18" customWidth="1"/>
    <col min="15" max="15" width="9.140625" style="18" bestFit="1" customWidth="1"/>
    <col min="16" max="16384" width="9.140625" style="18"/>
  </cols>
  <sheetData>
    <row r="1" spans="1:22" s="11" customFormat="1" ht="15.75">
      <c r="A1" s="20" t="str">
        <f>HYPERLINK("#Оглавление!A1", "Назад в оглавление")</f>
        <v>Назад в оглавление</v>
      </c>
      <c r="B1" s="21"/>
      <c r="C1" s="22"/>
      <c r="D1" s="22"/>
    </row>
    <row r="2" spans="1:22" ht="18.75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</row>
    <row r="3" spans="1:22" ht="25.5" customHeight="1">
      <c r="A3" s="226" t="s">
        <v>151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</row>
    <row r="4" spans="1:22" ht="27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22" ht="36.75" customHeight="1">
      <c r="A5" s="272" t="s">
        <v>0</v>
      </c>
      <c r="B5" s="274" t="s">
        <v>26</v>
      </c>
      <c r="C5" s="274" t="s">
        <v>27</v>
      </c>
      <c r="D5" s="274" t="s">
        <v>152</v>
      </c>
      <c r="E5" s="274" t="s">
        <v>3</v>
      </c>
      <c r="F5" s="274"/>
      <c r="G5" s="274" t="s">
        <v>28</v>
      </c>
      <c r="H5" s="274"/>
      <c r="I5" s="274"/>
      <c r="J5" s="274"/>
      <c r="K5" s="274"/>
      <c r="L5" s="274"/>
      <c r="M5" s="274"/>
      <c r="N5" s="276" t="s">
        <v>29</v>
      </c>
    </row>
    <row r="6" spans="1:22" ht="72" customHeight="1">
      <c r="A6" s="273"/>
      <c r="B6" s="275"/>
      <c r="C6" s="275"/>
      <c r="D6" s="275"/>
      <c r="E6" s="121" t="s">
        <v>4</v>
      </c>
      <c r="F6" s="121">
        <v>2022</v>
      </c>
      <c r="G6" s="121">
        <v>2024</v>
      </c>
      <c r="H6" s="121">
        <v>2025</v>
      </c>
      <c r="I6" s="121">
        <v>2026</v>
      </c>
      <c r="J6" s="121">
        <v>2027</v>
      </c>
      <c r="K6" s="121">
        <v>2028</v>
      </c>
      <c r="L6" s="121">
        <v>2029</v>
      </c>
      <c r="M6" s="121">
        <v>2030</v>
      </c>
      <c r="N6" s="277"/>
    </row>
    <row r="7" spans="1:22" ht="23.25" customHeight="1">
      <c r="A7" s="122">
        <v>1</v>
      </c>
      <c r="B7" s="121">
        <v>2</v>
      </c>
      <c r="C7" s="121">
        <v>3</v>
      </c>
      <c r="D7" s="121">
        <v>4</v>
      </c>
      <c r="E7" s="121">
        <v>5</v>
      </c>
      <c r="F7" s="121">
        <v>6</v>
      </c>
      <c r="G7" s="121">
        <v>7</v>
      </c>
      <c r="H7" s="121">
        <v>8</v>
      </c>
      <c r="I7" s="121">
        <v>9</v>
      </c>
      <c r="J7" s="121">
        <v>10</v>
      </c>
      <c r="K7" s="121">
        <v>11</v>
      </c>
      <c r="L7" s="121">
        <v>12</v>
      </c>
      <c r="M7" s="121">
        <v>13</v>
      </c>
      <c r="N7" s="123">
        <v>14</v>
      </c>
    </row>
    <row r="8" spans="1:22" ht="24.75" customHeight="1">
      <c r="A8" s="261" t="s">
        <v>30</v>
      </c>
      <c r="B8" s="262"/>
      <c r="C8" s="263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4"/>
    </row>
    <row r="9" spans="1:22" ht="99.75" customHeight="1">
      <c r="A9" s="124" t="s">
        <v>7</v>
      </c>
      <c r="B9" s="24" t="s">
        <v>187</v>
      </c>
      <c r="C9" s="25" t="s">
        <v>32</v>
      </c>
      <c r="D9" s="26" t="s">
        <v>153</v>
      </c>
      <c r="E9" s="27">
        <v>28</v>
      </c>
      <c r="F9" s="112">
        <v>2022</v>
      </c>
      <c r="G9" s="27">
        <v>28</v>
      </c>
      <c r="H9" s="27">
        <v>28</v>
      </c>
      <c r="I9" s="27">
        <v>28</v>
      </c>
      <c r="J9" s="27">
        <v>28</v>
      </c>
      <c r="K9" s="27">
        <v>28</v>
      </c>
      <c r="L9" s="27">
        <v>28</v>
      </c>
      <c r="M9" s="28">
        <v>28</v>
      </c>
      <c r="N9" s="29" t="s">
        <v>183</v>
      </c>
    </row>
    <row r="10" spans="1:22" ht="35.25" customHeight="1">
      <c r="A10" s="124"/>
      <c r="B10" s="265" t="s">
        <v>33</v>
      </c>
      <c r="C10" s="252"/>
      <c r="D10" s="266"/>
      <c r="E10" s="266"/>
      <c r="F10" s="266"/>
      <c r="G10" s="266"/>
      <c r="H10" s="266"/>
      <c r="I10" s="266"/>
      <c r="J10" s="266"/>
      <c r="K10" s="266"/>
      <c r="L10" s="266"/>
      <c r="M10" s="266"/>
      <c r="N10" s="267"/>
    </row>
    <row r="11" spans="1:22" ht="99.75" customHeight="1">
      <c r="A11" s="124" t="s">
        <v>34</v>
      </c>
      <c r="B11" s="24" t="s">
        <v>185</v>
      </c>
      <c r="C11" s="25" t="s">
        <v>32</v>
      </c>
      <c r="D11" s="26" t="s">
        <v>154</v>
      </c>
      <c r="E11" s="27">
        <v>46</v>
      </c>
      <c r="F11" s="112">
        <v>2022</v>
      </c>
      <c r="G11" s="27">
        <v>46</v>
      </c>
      <c r="H11" s="27">
        <v>46</v>
      </c>
      <c r="I11" s="27">
        <v>46</v>
      </c>
      <c r="J11" s="27">
        <v>46</v>
      </c>
      <c r="K11" s="27">
        <v>46</v>
      </c>
      <c r="L11" s="27">
        <v>46</v>
      </c>
      <c r="M11" s="28">
        <v>46</v>
      </c>
      <c r="N11" s="29" t="s">
        <v>183</v>
      </c>
      <c r="V11" s="18" t="s">
        <v>72</v>
      </c>
    </row>
    <row r="12" spans="1:22" ht="66.75" customHeight="1">
      <c r="A12" s="124"/>
      <c r="B12" s="265" t="s">
        <v>184</v>
      </c>
      <c r="C12" s="252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7"/>
      <c r="O12" s="18" t="s">
        <v>178</v>
      </c>
    </row>
    <row r="13" spans="1:22" ht="108" customHeight="1">
      <c r="A13" s="124" t="s">
        <v>36</v>
      </c>
      <c r="B13" s="24" t="s">
        <v>186</v>
      </c>
      <c r="C13" s="25" t="s">
        <v>32</v>
      </c>
      <c r="D13" s="26" t="s">
        <v>155</v>
      </c>
      <c r="E13" s="27">
        <v>100</v>
      </c>
      <c r="F13" s="112">
        <v>2021</v>
      </c>
      <c r="G13" s="27">
        <v>100</v>
      </c>
      <c r="H13" s="27">
        <v>100</v>
      </c>
      <c r="I13" s="27">
        <v>100</v>
      </c>
      <c r="J13" s="27">
        <v>100</v>
      </c>
      <c r="K13" s="27">
        <v>100</v>
      </c>
      <c r="L13" s="27">
        <v>100</v>
      </c>
      <c r="M13" s="28">
        <v>100</v>
      </c>
      <c r="N13" s="29" t="s">
        <v>183</v>
      </c>
    </row>
    <row r="14" spans="1:22" ht="50.25" customHeight="1">
      <c r="A14" s="124"/>
      <c r="B14" s="265" t="s">
        <v>174</v>
      </c>
      <c r="C14" s="252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7"/>
    </row>
    <row r="15" spans="1:22" ht="99.75" customHeight="1">
      <c r="A15" s="124" t="s">
        <v>37</v>
      </c>
      <c r="B15" s="24" t="s">
        <v>188</v>
      </c>
      <c r="C15" s="25" t="s">
        <v>32</v>
      </c>
      <c r="D15" s="26" t="s">
        <v>156</v>
      </c>
      <c r="E15" s="99">
        <v>0</v>
      </c>
      <c r="F15" s="112">
        <v>2022</v>
      </c>
      <c r="G15" s="27">
        <v>20</v>
      </c>
      <c r="H15" s="27">
        <v>20</v>
      </c>
      <c r="I15" s="27">
        <v>20</v>
      </c>
      <c r="J15" s="27">
        <v>20</v>
      </c>
      <c r="K15" s="27">
        <v>20</v>
      </c>
      <c r="L15" s="27">
        <v>20</v>
      </c>
      <c r="M15" s="28">
        <v>20</v>
      </c>
      <c r="N15" s="29" t="s">
        <v>183</v>
      </c>
    </row>
    <row r="16" spans="1:22" ht="41.25" customHeight="1">
      <c r="A16" s="125"/>
      <c r="B16" s="268" t="s">
        <v>38</v>
      </c>
      <c r="C16" s="269"/>
      <c r="D16" s="270"/>
      <c r="E16" s="270"/>
      <c r="F16" s="270"/>
      <c r="G16" s="270"/>
      <c r="H16" s="270"/>
      <c r="I16" s="270"/>
      <c r="J16" s="270"/>
      <c r="K16" s="270"/>
      <c r="L16" s="270"/>
      <c r="M16" s="270"/>
      <c r="N16" s="271"/>
    </row>
    <row r="17" spans="1:14" ht="99.75" customHeight="1">
      <c r="A17" s="126" t="s">
        <v>39</v>
      </c>
      <c r="B17" s="30" t="s">
        <v>189</v>
      </c>
      <c r="C17" s="31" t="s">
        <v>32</v>
      </c>
      <c r="D17" s="32" t="s">
        <v>148</v>
      </c>
      <c r="E17" s="33">
        <v>150</v>
      </c>
      <c r="F17" s="112">
        <v>2022</v>
      </c>
      <c r="G17" s="33">
        <v>150</v>
      </c>
      <c r="H17" s="33">
        <v>150</v>
      </c>
      <c r="I17" s="33">
        <v>150</v>
      </c>
      <c r="J17" s="33">
        <v>150</v>
      </c>
      <c r="K17" s="33">
        <v>150</v>
      </c>
      <c r="L17" s="33">
        <v>150</v>
      </c>
      <c r="M17" s="35">
        <v>150</v>
      </c>
      <c r="N17" s="29" t="s">
        <v>183</v>
      </c>
    </row>
    <row r="18" spans="1:14" ht="47.25" customHeight="1">
      <c r="A18" s="127"/>
      <c r="B18" s="251" t="s">
        <v>159</v>
      </c>
      <c r="C18" s="252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4"/>
    </row>
    <row r="19" spans="1:14" s="85" customFormat="1" ht="99.75" customHeight="1">
      <c r="A19" s="128" t="s">
        <v>40</v>
      </c>
      <c r="B19" s="98" t="s">
        <v>41</v>
      </c>
      <c r="C19" s="86" t="s">
        <v>42</v>
      </c>
      <c r="D19" s="86" t="s">
        <v>153</v>
      </c>
      <c r="E19" s="99">
        <v>124</v>
      </c>
      <c r="F19" s="112">
        <v>2022</v>
      </c>
      <c r="G19" s="99">
        <v>135</v>
      </c>
      <c r="H19" s="99">
        <v>135</v>
      </c>
      <c r="I19" s="99">
        <v>135</v>
      </c>
      <c r="J19" s="99">
        <v>135</v>
      </c>
      <c r="K19" s="99">
        <v>135</v>
      </c>
      <c r="L19" s="99">
        <v>135</v>
      </c>
      <c r="M19" s="99">
        <v>135</v>
      </c>
      <c r="N19" s="129" t="s">
        <v>8</v>
      </c>
    </row>
    <row r="20" spans="1:14" s="85" customFormat="1" ht="36.75" customHeight="1">
      <c r="A20" s="128"/>
      <c r="B20" s="255" t="s">
        <v>43</v>
      </c>
      <c r="C20" s="255"/>
      <c r="D20" s="255"/>
      <c r="E20" s="255"/>
      <c r="F20" s="255"/>
      <c r="G20" s="255"/>
      <c r="H20" s="255"/>
      <c r="I20" s="255"/>
      <c r="J20" s="255"/>
      <c r="K20" s="255"/>
      <c r="L20" s="255"/>
      <c r="M20" s="255"/>
      <c r="N20" s="256"/>
    </row>
    <row r="21" spans="1:14" s="85" customFormat="1" ht="99.75" customHeight="1">
      <c r="A21" s="100" t="s">
        <v>44</v>
      </c>
      <c r="B21" s="101" t="s">
        <v>45</v>
      </c>
      <c r="C21" s="86" t="s">
        <v>42</v>
      </c>
      <c r="D21" s="102" t="s">
        <v>157</v>
      </c>
      <c r="E21" s="103" t="s">
        <v>46</v>
      </c>
      <c r="F21" s="103" t="s">
        <v>46</v>
      </c>
      <c r="G21" s="103">
        <f>43+8</f>
        <v>51</v>
      </c>
      <c r="H21" s="103" t="s">
        <v>46</v>
      </c>
      <c r="I21" s="103" t="s">
        <v>46</v>
      </c>
      <c r="J21" s="103" t="s">
        <v>46</v>
      </c>
      <c r="K21" s="103" t="s">
        <v>46</v>
      </c>
      <c r="L21" s="103" t="s">
        <v>46</v>
      </c>
      <c r="M21" s="104" t="s">
        <v>46</v>
      </c>
      <c r="N21" s="29" t="s">
        <v>183</v>
      </c>
    </row>
    <row r="22" spans="1:14" s="85" customFormat="1" ht="32.25" customHeight="1">
      <c r="A22" s="105"/>
      <c r="B22" s="257" t="s">
        <v>47</v>
      </c>
      <c r="C22" s="258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60"/>
    </row>
    <row r="23" spans="1:14" s="85" customFormat="1" ht="99.75" customHeight="1">
      <c r="A23" s="128" t="s">
        <v>48</v>
      </c>
      <c r="B23" s="106" t="s">
        <v>49</v>
      </c>
      <c r="C23" s="107" t="s">
        <v>32</v>
      </c>
      <c r="D23" s="26" t="s">
        <v>155</v>
      </c>
      <c r="E23" s="108">
        <v>99.9</v>
      </c>
      <c r="F23" s="112">
        <v>2022</v>
      </c>
      <c r="G23" s="99">
        <v>95</v>
      </c>
      <c r="H23" s="99">
        <v>95</v>
      </c>
      <c r="I23" s="99">
        <v>95</v>
      </c>
      <c r="J23" s="99">
        <v>95</v>
      </c>
      <c r="K23" s="99">
        <v>95</v>
      </c>
      <c r="L23" s="99">
        <v>95</v>
      </c>
      <c r="M23" s="109">
        <v>95</v>
      </c>
      <c r="N23" s="110" t="s">
        <v>8</v>
      </c>
    </row>
    <row r="24" spans="1:14" ht="58.5" customHeight="1">
      <c r="A24" s="124"/>
      <c r="B24" s="243" t="s">
        <v>50</v>
      </c>
      <c r="C24" s="244"/>
      <c r="D24" s="245"/>
      <c r="E24" s="245"/>
      <c r="F24" s="245"/>
      <c r="G24" s="245"/>
      <c r="H24" s="245"/>
      <c r="I24" s="245"/>
      <c r="J24" s="245"/>
      <c r="K24" s="245"/>
      <c r="L24" s="245"/>
      <c r="M24" s="245"/>
      <c r="N24" s="246"/>
    </row>
    <row r="25" spans="1:14" ht="99.75" customHeight="1">
      <c r="A25" s="124" t="s">
        <v>51</v>
      </c>
      <c r="B25" s="24" t="s">
        <v>52</v>
      </c>
      <c r="C25" s="25" t="s">
        <v>32</v>
      </c>
      <c r="D25" s="32" t="s">
        <v>148</v>
      </c>
      <c r="E25" s="27">
        <v>95</v>
      </c>
      <c r="F25" s="112">
        <v>2022</v>
      </c>
      <c r="G25" s="27">
        <v>104</v>
      </c>
      <c r="H25" s="27">
        <v>104</v>
      </c>
      <c r="I25" s="27">
        <v>104</v>
      </c>
      <c r="J25" s="27">
        <v>104</v>
      </c>
      <c r="K25" s="27">
        <v>104</v>
      </c>
      <c r="L25" s="27">
        <v>104</v>
      </c>
      <c r="M25" s="28">
        <v>104</v>
      </c>
      <c r="N25" s="29" t="s">
        <v>183</v>
      </c>
    </row>
    <row r="26" spans="1:14" ht="52.5" customHeight="1">
      <c r="A26" s="125"/>
      <c r="B26" s="239" t="s">
        <v>53</v>
      </c>
      <c r="C26" s="240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2"/>
    </row>
    <row r="27" spans="1:14" ht="99.75" hidden="1" customHeight="1">
      <c r="A27" s="126"/>
      <c r="B27" s="135" t="s">
        <v>55</v>
      </c>
      <c r="C27" s="136" t="s">
        <v>32</v>
      </c>
      <c r="D27" s="137" t="s">
        <v>148</v>
      </c>
      <c r="E27" s="138">
        <v>1294</v>
      </c>
      <c r="F27" s="139">
        <v>2022</v>
      </c>
      <c r="G27" s="138">
        <v>1200</v>
      </c>
      <c r="H27" s="138">
        <v>1200</v>
      </c>
      <c r="I27" s="138">
        <v>1200</v>
      </c>
      <c r="J27" s="138">
        <v>1200</v>
      </c>
      <c r="K27" s="138">
        <v>1200</v>
      </c>
      <c r="L27" s="138">
        <v>1200</v>
      </c>
      <c r="M27" s="140">
        <v>1200</v>
      </c>
      <c r="N27" s="141" t="s">
        <v>8</v>
      </c>
    </row>
    <row r="28" spans="1:14" ht="52.5" hidden="1" customHeight="1">
      <c r="A28" s="125"/>
      <c r="B28" s="239" t="s">
        <v>56</v>
      </c>
      <c r="C28" s="240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2"/>
    </row>
    <row r="29" spans="1:14" ht="99.75" customHeight="1">
      <c r="A29" s="126" t="s">
        <v>54</v>
      </c>
      <c r="B29" s="30" t="s">
        <v>190</v>
      </c>
      <c r="C29" s="31" t="s">
        <v>32</v>
      </c>
      <c r="D29" s="32" t="s">
        <v>148</v>
      </c>
      <c r="E29" s="34">
        <v>105</v>
      </c>
      <c r="F29" s="112">
        <v>2022</v>
      </c>
      <c r="G29" s="34">
        <v>105</v>
      </c>
      <c r="H29" s="34">
        <v>105</v>
      </c>
      <c r="I29" s="34">
        <v>105</v>
      </c>
      <c r="J29" s="34">
        <v>105</v>
      </c>
      <c r="K29" s="34">
        <v>105</v>
      </c>
      <c r="L29" s="34">
        <v>105</v>
      </c>
      <c r="M29" s="37">
        <v>105</v>
      </c>
      <c r="N29" s="29" t="s">
        <v>183</v>
      </c>
    </row>
    <row r="30" spans="1:14" ht="48.75" customHeight="1">
      <c r="A30" s="131"/>
      <c r="B30" s="243" t="s">
        <v>58</v>
      </c>
      <c r="C30" s="244"/>
      <c r="D30" s="245"/>
      <c r="E30" s="245"/>
      <c r="F30" s="245"/>
      <c r="G30" s="245"/>
      <c r="H30" s="245"/>
      <c r="I30" s="245"/>
      <c r="J30" s="245"/>
      <c r="K30" s="245"/>
      <c r="L30" s="245"/>
      <c r="M30" s="245"/>
      <c r="N30" s="246"/>
    </row>
    <row r="31" spans="1:14" ht="99.75" customHeight="1">
      <c r="A31" s="130" t="s">
        <v>57</v>
      </c>
      <c r="B31" s="24" t="s">
        <v>59</v>
      </c>
      <c r="C31" s="25" t="s">
        <v>32</v>
      </c>
      <c r="D31" s="26" t="s">
        <v>158</v>
      </c>
      <c r="E31" s="27">
        <v>100</v>
      </c>
      <c r="F31" s="112">
        <v>2022</v>
      </c>
      <c r="G31" s="27">
        <v>0</v>
      </c>
      <c r="H31" s="27">
        <v>0</v>
      </c>
      <c r="I31" s="27">
        <v>0</v>
      </c>
      <c r="J31" s="27">
        <v>80</v>
      </c>
      <c r="K31" s="27">
        <v>80</v>
      </c>
      <c r="L31" s="27">
        <v>80</v>
      </c>
      <c r="M31" s="28">
        <v>80</v>
      </c>
      <c r="N31" s="29" t="s">
        <v>183</v>
      </c>
    </row>
    <row r="32" spans="1:14" ht="36" customHeight="1">
      <c r="A32" s="132"/>
      <c r="B32" s="247" t="s">
        <v>60</v>
      </c>
      <c r="C32" s="248"/>
      <c r="D32" s="249"/>
      <c r="E32" s="249"/>
      <c r="F32" s="249"/>
      <c r="G32" s="249"/>
      <c r="H32" s="249"/>
      <c r="I32" s="249"/>
      <c r="J32" s="249"/>
      <c r="K32" s="249"/>
      <c r="L32" s="249"/>
      <c r="M32" s="249"/>
      <c r="N32" s="250"/>
    </row>
  </sheetData>
  <mergeCells count="22">
    <mergeCell ref="A2:N2"/>
    <mergeCell ref="A3:N3"/>
    <mergeCell ref="A5:A6"/>
    <mergeCell ref="B5:B6"/>
    <mergeCell ref="C5:C6"/>
    <mergeCell ref="D5:D6"/>
    <mergeCell ref="E5:F5"/>
    <mergeCell ref="G5:M5"/>
    <mergeCell ref="N5:N6"/>
    <mergeCell ref="A8:N8"/>
    <mergeCell ref="B10:N10"/>
    <mergeCell ref="B12:N12"/>
    <mergeCell ref="B14:N14"/>
    <mergeCell ref="B16:N16"/>
    <mergeCell ref="B28:N28"/>
    <mergeCell ref="B30:N30"/>
    <mergeCell ref="B32:N32"/>
    <mergeCell ref="B18:N18"/>
    <mergeCell ref="B20:N20"/>
    <mergeCell ref="B22:N22"/>
    <mergeCell ref="B24:N24"/>
    <mergeCell ref="B26:N26"/>
  </mergeCells>
  <pageMargins left="0.59055118110236227" right="0.59055118110236227" top="0.59055118110236227" bottom="0.59055118110236227" header="0.31496062992125984" footer="0.31496062992125984"/>
  <pageSetup paperSize="9" scale="60" firstPageNumber="52" orientation="landscape" useFirstPageNumber="1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S128"/>
  <sheetViews>
    <sheetView view="pageBreakPreview" topLeftCell="A116" zoomScaleNormal="80" zoomScaleSheetLayoutView="100" workbookViewId="0">
      <selection activeCell="A92" sqref="A92"/>
    </sheetView>
  </sheetViews>
  <sheetFormatPr defaultColWidth="9.140625" defaultRowHeight="15"/>
  <cols>
    <col min="1" max="1" width="70.7109375" style="18" customWidth="1"/>
    <col min="2" max="2" width="8.28515625" style="18" customWidth="1"/>
    <col min="3" max="3" width="8.42578125" style="18" customWidth="1"/>
    <col min="4" max="4" width="15.140625" style="18" customWidth="1"/>
    <col min="5" max="5" width="10.7109375" style="18" customWidth="1"/>
    <col min="6" max="11" width="14.140625" style="18" customWidth="1"/>
    <col min="12" max="12" width="15.42578125" style="18" customWidth="1"/>
    <col min="13" max="13" width="15.28515625" style="18" customWidth="1"/>
    <col min="14" max="14" width="12.42578125" style="18" bestFit="1" customWidth="1"/>
    <col min="15" max="16384" width="9.140625" style="18"/>
  </cols>
  <sheetData>
    <row r="1" spans="1:19" ht="18.75">
      <c r="A1" s="226"/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38"/>
      <c r="O1" s="38"/>
      <c r="P1" s="38"/>
      <c r="Q1" s="38"/>
    </row>
    <row r="2" spans="1:19" ht="30.75" customHeight="1">
      <c r="A2" s="236" t="s">
        <v>160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3"/>
      <c r="O2" s="3"/>
      <c r="P2" s="3"/>
      <c r="Q2" s="3"/>
    </row>
    <row r="3" spans="1:19" ht="21.75" customHeight="1" thickBot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</row>
    <row r="4" spans="1:19" ht="27" customHeight="1">
      <c r="A4" s="281" t="s">
        <v>61</v>
      </c>
      <c r="B4" s="283" t="s">
        <v>62</v>
      </c>
      <c r="C4" s="283"/>
      <c r="D4" s="283"/>
      <c r="E4" s="283"/>
      <c r="F4" s="284" t="s">
        <v>63</v>
      </c>
      <c r="G4" s="284"/>
      <c r="H4" s="284"/>
      <c r="I4" s="284"/>
      <c r="J4" s="284"/>
      <c r="K4" s="284"/>
      <c r="L4" s="284"/>
      <c r="M4" s="285"/>
    </row>
    <row r="5" spans="1:19" ht="25.5" customHeight="1">
      <c r="A5" s="282"/>
      <c r="B5" s="286" t="s">
        <v>64</v>
      </c>
      <c r="C5" s="286"/>
      <c r="D5" s="286"/>
      <c r="E5" s="286"/>
      <c r="F5" s="134" t="s">
        <v>162</v>
      </c>
      <c r="G5" s="134" t="s">
        <v>163</v>
      </c>
      <c r="H5" s="134" t="s">
        <v>164</v>
      </c>
      <c r="I5" s="134" t="s">
        <v>165</v>
      </c>
      <c r="J5" s="134" t="s">
        <v>166</v>
      </c>
      <c r="K5" s="134" t="s">
        <v>167</v>
      </c>
      <c r="L5" s="134" t="s">
        <v>168</v>
      </c>
      <c r="M5" s="150" t="s">
        <v>65</v>
      </c>
    </row>
    <row r="6" spans="1:19" ht="21.75" customHeight="1" thickBot="1">
      <c r="A6" s="151">
        <v>1</v>
      </c>
      <c r="B6" s="117">
        <v>2</v>
      </c>
      <c r="C6" s="117">
        <v>3</v>
      </c>
      <c r="D6" s="117">
        <v>4</v>
      </c>
      <c r="E6" s="117">
        <v>5</v>
      </c>
      <c r="F6" s="117">
        <v>6</v>
      </c>
      <c r="G6" s="117">
        <v>7</v>
      </c>
      <c r="H6" s="117">
        <v>8</v>
      </c>
      <c r="I6" s="117">
        <v>9</v>
      </c>
      <c r="J6" s="117">
        <v>10</v>
      </c>
      <c r="K6" s="117">
        <v>11</v>
      </c>
      <c r="L6" s="117">
        <v>12</v>
      </c>
      <c r="M6" s="152">
        <v>13</v>
      </c>
    </row>
    <row r="7" spans="1:19" ht="76.5" customHeight="1">
      <c r="A7" s="153" t="s">
        <v>161</v>
      </c>
      <c r="B7" s="64"/>
      <c r="C7" s="64"/>
      <c r="D7" s="64"/>
      <c r="E7" s="64"/>
      <c r="F7" s="201">
        <f t="shared" ref="F7:L7" si="0">F8+F14+F13+F15</f>
        <v>1737736.9</v>
      </c>
      <c r="G7" s="42">
        <f t="shared" si="0"/>
        <v>1348091.5999999999</v>
      </c>
      <c r="H7" s="42">
        <f t="shared" si="0"/>
        <v>1348231.5999999999</v>
      </c>
      <c r="I7" s="42">
        <f t="shared" si="0"/>
        <v>1383168.7999999998</v>
      </c>
      <c r="J7" s="42">
        <f t="shared" si="0"/>
        <v>1383168.7999999998</v>
      </c>
      <c r="K7" s="42">
        <f t="shared" si="0"/>
        <v>1383168.7999999998</v>
      </c>
      <c r="L7" s="42">
        <f t="shared" si="0"/>
        <v>1383168.7999999998</v>
      </c>
      <c r="M7" s="154">
        <f t="shared" ref="M7:M15" si="1">SUM(F7:L7)</f>
        <v>9966735.3000000007</v>
      </c>
      <c r="N7" s="43">
        <f>M20+M29+M38+M47+M56+M65+M74+M83+M92+M101+M110+M119</f>
        <v>9966735.2999999989</v>
      </c>
    </row>
    <row r="8" spans="1:19" ht="21" customHeight="1">
      <c r="A8" s="155" t="s">
        <v>66</v>
      </c>
      <c r="B8" s="44"/>
      <c r="C8" s="44"/>
      <c r="D8" s="44"/>
      <c r="E8" s="44"/>
      <c r="F8" s="45">
        <f>F21+F30+F39+F48+F57+F66+F75+F84+F93+F102+F111+F120</f>
        <v>1736448.7</v>
      </c>
      <c r="G8" s="45">
        <f t="shared" ref="F8:L15" si="2">G21+G30+G39+G48+G57+G66+G84+G93+G102+G111+G120</f>
        <v>1346803.4</v>
      </c>
      <c r="H8" s="45">
        <f t="shared" si="2"/>
        <v>1346943.4</v>
      </c>
      <c r="I8" s="45">
        <f t="shared" si="2"/>
        <v>1381880.5999999999</v>
      </c>
      <c r="J8" s="45">
        <f t="shared" si="2"/>
        <v>1381880.5999999999</v>
      </c>
      <c r="K8" s="45">
        <f t="shared" si="2"/>
        <v>1381880.5999999999</v>
      </c>
      <c r="L8" s="45">
        <f t="shared" si="2"/>
        <v>1381880.5999999999</v>
      </c>
      <c r="M8" s="156">
        <f t="shared" si="1"/>
        <v>9957717.8999999985</v>
      </c>
      <c r="N8" s="111">
        <f>M8+M14</f>
        <v>9966735.2999999989</v>
      </c>
    </row>
    <row r="9" spans="1:19" ht="19.5" customHeight="1">
      <c r="A9" s="157" t="s">
        <v>67</v>
      </c>
      <c r="B9" s="44"/>
      <c r="C9" s="44"/>
      <c r="D9" s="44"/>
      <c r="E9" s="44"/>
      <c r="F9" s="45">
        <f t="shared" si="2"/>
        <v>0</v>
      </c>
      <c r="G9" s="45">
        <f t="shared" si="2"/>
        <v>0</v>
      </c>
      <c r="H9" s="45">
        <f t="shared" si="2"/>
        <v>0</v>
      </c>
      <c r="I9" s="45">
        <f t="shared" si="2"/>
        <v>0</v>
      </c>
      <c r="J9" s="45">
        <f t="shared" si="2"/>
        <v>0</v>
      </c>
      <c r="K9" s="45">
        <f t="shared" si="2"/>
        <v>0</v>
      </c>
      <c r="L9" s="45">
        <f t="shared" si="2"/>
        <v>0</v>
      </c>
      <c r="M9" s="156">
        <f t="shared" si="1"/>
        <v>0</v>
      </c>
    </row>
    <row r="10" spans="1:19" ht="40.5" customHeight="1">
      <c r="A10" s="158" t="s">
        <v>68</v>
      </c>
      <c r="B10" s="44"/>
      <c r="C10" s="44"/>
      <c r="D10" s="44"/>
      <c r="E10" s="44"/>
      <c r="F10" s="45">
        <f t="shared" si="2"/>
        <v>0</v>
      </c>
      <c r="G10" s="45">
        <f t="shared" si="2"/>
        <v>0</v>
      </c>
      <c r="H10" s="45">
        <f t="shared" si="2"/>
        <v>0</v>
      </c>
      <c r="I10" s="45">
        <f t="shared" si="2"/>
        <v>0</v>
      </c>
      <c r="J10" s="45">
        <f t="shared" si="2"/>
        <v>0</v>
      </c>
      <c r="K10" s="45">
        <f t="shared" si="2"/>
        <v>0</v>
      </c>
      <c r="L10" s="45">
        <f t="shared" si="2"/>
        <v>0</v>
      </c>
      <c r="M10" s="156">
        <f t="shared" si="1"/>
        <v>0</v>
      </c>
    </row>
    <row r="11" spans="1:19" ht="27" customHeight="1">
      <c r="A11" s="155" t="s">
        <v>69</v>
      </c>
      <c r="B11" s="44"/>
      <c r="C11" s="44"/>
      <c r="D11" s="44"/>
      <c r="E11" s="44"/>
      <c r="F11" s="45">
        <f>F24+F33+F42+F51+F60+F69+F78+F87+F96+F105+F114+F123</f>
        <v>428224.9</v>
      </c>
      <c r="G11" s="45">
        <f t="shared" si="2"/>
        <v>38444.9</v>
      </c>
      <c r="H11" s="45">
        <f t="shared" si="2"/>
        <v>38444.9</v>
      </c>
      <c r="I11" s="45">
        <f t="shared" si="2"/>
        <v>38444.9</v>
      </c>
      <c r="J11" s="45">
        <f t="shared" si="2"/>
        <v>38444.9</v>
      </c>
      <c r="K11" s="45">
        <f t="shared" si="2"/>
        <v>38444.9</v>
      </c>
      <c r="L11" s="45">
        <f t="shared" si="2"/>
        <v>38444.9</v>
      </c>
      <c r="M11" s="156">
        <f t="shared" si="1"/>
        <v>658894.30000000016</v>
      </c>
    </row>
    <row r="12" spans="1:19" ht="48" customHeight="1">
      <c r="A12" s="155" t="s">
        <v>70</v>
      </c>
      <c r="B12" s="44"/>
      <c r="C12" s="44"/>
      <c r="D12" s="44"/>
      <c r="E12" s="44"/>
      <c r="F12" s="45">
        <f t="shared" si="2"/>
        <v>0</v>
      </c>
      <c r="G12" s="45">
        <f t="shared" si="2"/>
        <v>0</v>
      </c>
      <c r="H12" s="45">
        <f t="shared" si="2"/>
        <v>0</v>
      </c>
      <c r="I12" s="45">
        <f t="shared" si="2"/>
        <v>0</v>
      </c>
      <c r="J12" s="45">
        <f t="shared" si="2"/>
        <v>0</v>
      </c>
      <c r="K12" s="45">
        <f t="shared" si="2"/>
        <v>0</v>
      </c>
      <c r="L12" s="45">
        <f t="shared" si="2"/>
        <v>0</v>
      </c>
      <c r="M12" s="156">
        <f t="shared" si="1"/>
        <v>0</v>
      </c>
    </row>
    <row r="13" spans="1:19" ht="51" customHeight="1">
      <c r="A13" s="155" t="s">
        <v>71</v>
      </c>
      <c r="B13" s="44"/>
      <c r="C13" s="44"/>
      <c r="D13" s="44"/>
      <c r="E13" s="44"/>
      <c r="F13" s="45">
        <f t="shared" si="2"/>
        <v>0</v>
      </c>
      <c r="G13" s="45">
        <f t="shared" si="2"/>
        <v>0</v>
      </c>
      <c r="H13" s="45">
        <f t="shared" si="2"/>
        <v>0</v>
      </c>
      <c r="I13" s="45">
        <f t="shared" si="2"/>
        <v>0</v>
      </c>
      <c r="J13" s="45">
        <f t="shared" si="2"/>
        <v>0</v>
      </c>
      <c r="K13" s="45">
        <f t="shared" si="2"/>
        <v>0</v>
      </c>
      <c r="L13" s="45">
        <f t="shared" si="2"/>
        <v>0</v>
      </c>
      <c r="M13" s="156">
        <f t="shared" si="1"/>
        <v>0</v>
      </c>
      <c r="S13" s="18" t="s">
        <v>72</v>
      </c>
    </row>
    <row r="14" spans="1:19" ht="21.75" customHeight="1">
      <c r="A14" s="155" t="s">
        <v>73</v>
      </c>
      <c r="B14" s="44"/>
      <c r="C14" s="44"/>
      <c r="D14" s="44"/>
      <c r="E14" s="44"/>
      <c r="F14" s="45">
        <f t="shared" si="2"/>
        <v>1288.2</v>
      </c>
      <c r="G14" s="45">
        <f t="shared" si="2"/>
        <v>1288.2</v>
      </c>
      <c r="H14" s="45">
        <f t="shared" si="2"/>
        <v>1288.2</v>
      </c>
      <c r="I14" s="45">
        <f t="shared" si="2"/>
        <v>1288.2</v>
      </c>
      <c r="J14" s="45">
        <f t="shared" si="2"/>
        <v>1288.2</v>
      </c>
      <c r="K14" s="45">
        <f t="shared" si="2"/>
        <v>1288.2</v>
      </c>
      <c r="L14" s="45">
        <f t="shared" si="2"/>
        <v>1288.2</v>
      </c>
      <c r="M14" s="156">
        <f t="shared" si="1"/>
        <v>9017.4</v>
      </c>
    </row>
    <row r="15" spans="1:19" ht="26.25" customHeight="1" thickBot="1">
      <c r="A15" s="159" t="s">
        <v>74</v>
      </c>
      <c r="B15" s="46"/>
      <c r="C15" s="46"/>
      <c r="D15" s="46"/>
      <c r="E15" s="46"/>
      <c r="F15" s="45">
        <f t="shared" si="2"/>
        <v>0</v>
      </c>
      <c r="G15" s="45">
        <f t="shared" si="2"/>
        <v>0</v>
      </c>
      <c r="H15" s="45">
        <f t="shared" si="2"/>
        <v>0</v>
      </c>
      <c r="I15" s="45">
        <f t="shared" si="2"/>
        <v>0</v>
      </c>
      <c r="J15" s="45">
        <f t="shared" si="2"/>
        <v>0</v>
      </c>
      <c r="K15" s="45">
        <f t="shared" si="2"/>
        <v>0</v>
      </c>
      <c r="L15" s="45">
        <f t="shared" si="2"/>
        <v>0</v>
      </c>
      <c r="M15" s="156">
        <f t="shared" si="1"/>
        <v>0</v>
      </c>
    </row>
    <row r="16" spans="1:19" ht="21.75" hidden="1" customHeight="1">
      <c r="A16" s="278" t="s">
        <v>75</v>
      </c>
      <c r="B16" s="47"/>
      <c r="C16" s="47"/>
      <c r="D16" s="47"/>
      <c r="E16" s="47"/>
      <c r="F16" s="48">
        <f t="shared" ref="F16:L16" si="3">F29+F38+F47+F56+F65+F80+F92+F101+F110+F119+F128</f>
        <v>1097654.9000000001</v>
      </c>
      <c r="G16" s="48">
        <f t="shared" si="3"/>
        <v>1097789.6000000001</v>
      </c>
      <c r="H16" s="48">
        <f t="shared" si="3"/>
        <v>1097929.6000000001</v>
      </c>
      <c r="I16" s="48">
        <f t="shared" si="3"/>
        <v>1132866.8</v>
      </c>
      <c r="J16" s="48">
        <f t="shared" si="3"/>
        <v>1132866.8</v>
      </c>
      <c r="K16" s="48">
        <f t="shared" si="3"/>
        <v>1132866.8</v>
      </c>
      <c r="L16" s="48">
        <f t="shared" si="3"/>
        <v>1132866.8</v>
      </c>
      <c r="M16" s="160">
        <f t="shared" ref="M16:M19" si="4">SUM(F16:L16)</f>
        <v>7824841.2999999998</v>
      </c>
    </row>
    <row r="17" spans="1:13" ht="24" hidden="1" customHeight="1">
      <c r="A17" s="279"/>
      <c r="B17" s="49"/>
      <c r="C17" s="49"/>
      <c r="D17" s="49"/>
      <c r="E17" s="50"/>
      <c r="F17" s="44"/>
      <c r="G17" s="44"/>
      <c r="H17" s="44"/>
      <c r="I17" s="44"/>
      <c r="J17" s="44"/>
      <c r="K17" s="44"/>
      <c r="L17" s="44"/>
      <c r="M17" s="156">
        <f t="shared" si="4"/>
        <v>0</v>
      </c>
    </row>
    <row r="18" spans="1:13" ht="26.25" hidden="1" customHeight="1">
      <c r="A18" s="279"/>
      <c r="B18" s="49"/>
      <c r="C18" s="49"/>
      <c r="D18" s="49"/>
      <c r="E18" s="50"/>
      <c r="F18" s="45" t="e">
        <f>#REF!+#REF!+#REF!+#REF!+#REF!</f>
        <v>#REF!</v>
      </c>
      <c r="G18" s="45" t="e">
        <f>#REF!+#REF!+#REF!+#REF!+#REF!</f>
        <v>#REF!</v>
      </c>
      <c r="H18" s="45" t="e">
        <f>#REF!+#REF!+#REF!+#REF!+#REF!</f>
        <v>#REF!</v>
      </c>
      <c r="I18" s="45" t="e">
        <f>#REF!+#REF!+#REF!+#REF!+#REF!</f>
        <v>#REF!</v>
      </c>
      <c r="J18" s="45" t="e">
        <f>#REF!+#REF!+#REF!+#REF!+#REF!</f>
        <v>#REF!</v>
      </c>
      <c r="K18" s="45" t="e">
        <f>#REF!+#REF!+#REF!+#REF!+#REF!</f>
        <v>#REF!</v>
      </c>
      <c r="L18" s="45" t="e">
        <f>#REF!+#REF!+#REF!+#REF!+#REF!</f>
        <v>#REF!</v>
      </c>
      <c r="M18" s="156" t="e">
        <f t="shared" si="4"/>
        <v>#REF!</v>
      </c>
    </row>
    <row r="19" spans="1:13" ht="36" hidden="1" customHeight="1">
      <c r="A19" s="280"/>
      <c r="B19" s="51"/>
      <c r="C19" s="51"/>
      <c r="D19" s="51"/>
      <c r="E19" s="52"/>
      <c r="F19" s="53" t="e">
        <f>#REF!+#REF!</f>
        <v>#REF!</v>
      </c>
      <c r="G19" s="53" t="e">
        <f>#REF!+#REF!</f>
        <v>#REF!</v>
      </c>
      <c r="H19" s="53" t="e">
        <f>#REF!+#REF!</f>
        <v>#REF!</v>
      </c>
      <c r="I19" s="53" t="e">
        <f>#REF!+#REF!</f>
        <v>#REF!</v>
      </c>
      <c r="J19" s="53" t="e">
        <f>#REF!+#REF!</f>
        <v>#REF!</v>
      </c>
      <c r="K19" s="53" t="e">
        <f>#REF!+#REF!</f>
        <v>#REF!</v>
      </c>
      <c r="L19" s="53" t="e">
        <f>#REF!+#REF!</f>
        <v>#REF!</v>
      </c>
      <c r="M19" s="161" t="e">
        <f t="shared" si="4"/>
        <v>#REF!</v>
      </c>
    </row>
    <row r="20" spans="1:13" ht="49.5" customHeight="1">
      <c r="A20" s="162" t="s">
        <v>31</v>
      </c>
      <c r="B20" s="54"/>
      <c r="C20" s="54"/>
      <c r="D20" s="54"/>
      <c r="E20" s="54"/>
      <c r="F20" s="42">
        <f t="shared" ref="F20:M20" si="5">SUM(F26:F28)+F21</f>
        <v>20436</v>
      </c>
      <c r="G20" s="42">
        <f t="shared" si="5"/>
        <v>20436</v>
      </c>
      <c r="H20" s="42">
        <f t="shared" si="5"/>
        <v>20436</v>
      </c>
      <c r="I20" s="42">
        <f t="shared" si="5"/>
        <v>20436</v>
      </c>
      <c r="J20" s="42">
        <f t="shared" si="5"/>
        <v>20436</v>
      </c>
      <c r="K20" s="42">
        <f t="shared" si="5"/>
        <v>20436</v>
      </c>
      <c r="L20" s="42">
        <f t="shared" si="5"/>
        <v>20436</v>
      </c>
      <c r="M20" s="154">
        <f t="shared" si="5"/>
        <v>143052</v>
      </c>
    </row>
    <row r="21" spans="1:13" ht="22.5" customHeight="1">
      <c r="A21" s="163" t="s">
        <v>66</v>
      </c>
      <c r="B21" s="112">
        <v>828</v>
      </c>
      <c r="C21" s="55" t="s">
        <v>76</v>
      </c>
      <c r="D21" s="112" t="s">
        <v>77</v>
      </c>
      <c r="E21" s="112">
        <v>500</v>
      </c>
      <c r="F21" s="45">
        <f t="shared" ref="F21:M21" si="6">SUM(F22:F25)</f>
        <v>20436</v>
      </c>
      <c r="G21" s="45">
        <f t="shared" si="6"/>
        <v>20436</v>
      </c>
      <c r="H21" s="45">
        <f t="shared" si="6"/>
        <v>20436</v>
      </c>
      <c r="I21" s="45">
        <f t="shared" si="6"/>
        <v>20436</v>
      </c>
      <c r="J21" s="45">
        <f t="shared" si="6"/>
        <v>20436</v>
      </c>
      <c r="K21" s="45">
        <f t="shared" si="6"/>
        <v>20436</v>
      </c>
      <c r="L21" s="45">
        <f t="shared" si="6"/>
        <v>20436</v>
      </c>
      <c r="M21" s="156">
        <f t="shared" si="6"/>
        <v>143052</v>
      </c>
    </row>
    <row r="22" spans="1:13" ht="22.5" customHeight="1">
      <c r="A22" s="164" t="s">
        <v>67</v>
      </c>
      <c r="B22" s="49"/>
      <c r="C22" s="49"/>
      <c r="D22" s="49"/>
      <c r="E22" s="50"/>
      <c r="F22" s="44"/>
      <c r="G22" s="44"/>
      <c r="H22" s="44"/>
      <c r="I22" s="44"/>
      <c r="J22" s="44"/>
      <c r="K22" s="44"/>
      <c r="L22" s="44"/>
      <c r="M22" s="156"/>
    </row>
    <row r="23" spans="1:13" ht="34.5" customHeight="1">
      <c r="A23" s="165" t="s">
        <v>68</v>
      </c>
      <c r="B23" s="49"/>
      <c r="C23" s="49"/>
      <c r="D23" s="49"/>
      <c r="E23" s="50"/>
      <c r="F23" s="44"/>
      <c r="G23" s="44"/>
      <c r="H23" s="44"/>
      <c r="I23" s="44"/>
      <c r="J23" s="44"/>
      <c r="K23" s="44"/>
      <c r="L23" s="44"/>
      <c r="M23" s="156"/>
    </row>
    <row r="24" spans="1:13" ht="17.25" customHeight="1">
      <c r="A24" s="163" t="s">
        <v>69</v>
      </c>
      <c r="B24" s="112"/>
      <c r="C24" s="55"/>
      <c r="D24" s="112"/>
      <c r="E24" s="112"/>
      <c r="F24" s="45">
        <v>20436</v>
      </c>
      <c r="G24" s="45">
        <v>20436</v>
      </c>
      <c r="H24" s="45">
        <v>20436</v>
      </c>
      <c r="I24" s="45">
        <v>20436</v>
      </c>
      <c r="J24" s="45">
        <v>20436</v>
      </c>
      <c r="K24" s="45">
        <v>20436</v>
      </c>
      <c r="L24" s="45">
        <v>20436</v>
      </c>
      <c r="M24" s="156">
        <f>SUM(F24:L24)</f>
        <v>143052</v>
      </c>
    </row>
    <row r="25" spans="1:13" ht="48" customHeight="1">
      <c r="A25" s="163" t="s">
        <v>70</v>
      </c>
      <c r="B25" s="49"/>
      <c r="C25" s="49"/>
      <c r="D25" s="49"/>
      <c r="E25" s="50"/>
      <c r="F25" s="44"/>
      <c r="G25" s="44"/>
      <c r="H25" s="44"/>
      <c r="I25" s="44"/>
      <c r="J25" s="44"/>
      <c r="K25" s="44"/>
      <c r="L25" s="44"/>
      <c r="M25" s="156"/>
    </row>
    <row r="26" spans="1:13" ht="51" customHeight="1">
      <c r="A26" s="163" t="s">
        <v>71</v>
      </c>
      <c r="B26" s="49"/>
      <c r="C26" s="49"/>
      <c r="D26" s="49"/>
      <c r="E26" s="50"/>
      <c r="F26" s="44"/>
      <c r="G26" s="44"/>
      <c r="H26" s="44"/>
      <c r="I26" s="44"/>
      <c r="J26" s="44"/>
      <c r="K26" s="44"/>
      <c r="L26" s="44"/>
      <c r="M26" s="156"/>
    </row>
    <row r="27" spans="1:13" ht="21" customHeight="1">
      <c r="A27" s="163" t="s">
        <v>73</v>
      </c>
      <c r="B27" s="49"/>
      <c r="C27" s="49"/>
      <c r="D27" s="49"/>
      <c r="E27" s="50"/>
      <c r="F27" s="44"/>
      <c r="G27" s="44"/>
      <c r="H27" s="44"/>
      <c r="I27" s="44"/>
      <c r="J27" s="44"/>
      <c r="K27" s="44"/>
      <c r="L27" s="44"/>
      <c r="M27" s="156"/>
    </row>
    <row r="28" spans="1:13" ht="18" customHeight="1">
      <c r="A28" s="166" t="s">
        <v>74</v>
      </c>
      <c r="B28" s="51"/>
      <c r="C28" s="51"/>
      <c r="D28" s="51"/>
      <c r="E28" s="52"/>
      <c r="F28" s="56"/>
      <c r="G28" s="56"/>
      <c r="H28" s="56"/>
      <c r="I28" s="56"/>
      <c r="J28" s="56"/>
      <c r="K28" s="56"/>
      <c r="L28" s="56"/>
      <c r="M28" s="161"/>
    </row>
    <row r="29" spans="1:13" ht="63" customHeight="1">
      <c r="A29" s="162" t="s">
        <v>35</v>
      </c>
      <c r="B29" s="54"/>
      <c r="C29" s="54"/>
      <c r="D29" s="54"/>
      <c r="E29" s="57"/>
      <c r="F29" s="147">
        <f t="shared" ref="F29:M29" si="7">F30+F35+F36+F37</f>
        <v>13876</v>
      </c>
      <c r="G29" s="147">
        <f t="shared" si="7"/>
        <v>13876</v>
      </c>
      <c r="H29" s="147">
        <f t="shared" si="7"/>
        <v>13876</v>
      </c>
      <c r="I29" s="147">
        <f t="shared" si="7"/>
        <v>13876</v>
      </c>
      <c r="J29" s="147">
        <f t="shared" si="7"/>
        <v>13876</v>
      </c>
      <c r="K29" s="147">
        <f t="shared" si="7"/>
        <v>13876</v>
      </c>
      <c r="L29" s="147">
        <f t="shared" si="7"/>
        <v>13876</v>
      </c>
      <c r="M29" s="167">
        <f t="shared" si="7"/>
        <v>97132</v>
      </c>
    </row>
    <row r="30" spans="1:13" ht="15" customHeight="1">
      <c r="A30" s="163" t="s">
        <v>66</v>
      </c>
      <c r="B30" s="112">
        <v>828</v>
      </c>
      <c r="C30" s="112" t="s">
        <v>76</v>
      </c>
      <c r="D30" s="112" t="s">
        <v>78</v>
      </c>
      <c r="E30" s="112">
        <v>500</v>
      </c>
      <c r="F30" s="36">
        <f t="shared" ref="F30:M30" si="8">SUM(F31:F34)</f>
        <v>12936.8</v>
      </c>
      <c r="G30" s="36">
        <f t="shared" si="8"/>
        <v>12936.8</v>
      </c>
      <c r="H30" s="36">
        <f t="shared" si="8"/>
        <v>12936.8</v>
      </c>
      <c r="I30" s="36">
        <f t="shared" si="8"/>
        <v>12936.8</v>
      </c>
      <c r="J30" s="36">
        <f t="shared" si="8"/>
        <v>12936.8</v>
      </c>
      <c r="K30" s="36">
        <f t="shared" si="8"/>
        <v>12936.8</v>
      </c>
      <c r="L30" s="36">
        <f t="shared" si="8"/>
        <v>12936.8</v>
      </c>
      <c r="M30" s="168">
        <f t="shared" si="8"/>
        <v>90557.6</v>
      </c>
    </row>
    <row r="31" spans="1:13" ht="22.5" customHeight="1">
      <c r="A31" s="164" t="s">
        <v>67</v>
      </c>
      <c r="B31" s="49"/>
      <c r="C31" s="49"/>
      <c r="D31" s="49"/>
      <c r="E31" s="50"/>
      <c r="F31" s="45"/>
      <c r="G31" s="45"/>
      <c r="H31" s="45"/>
      <c r="I31" s="45"/>
      <c r="J31" s="45"/>
      <c r="K31" s="45"/>
      <c r="L31" s="45"/>
      <c r="M31" s="156"/>
    </row>
    <row r="32" spans="1:13" ht="30.75" customHeight="1">
      <c r="A32" s="165" t="s">
        <v>68</v>
      </c>
      <c r="B32" s="49"/>
      <c r="C32" s="49"/>
      <c r="D32" s="49"/>
      <c r="E32" s="50"/>
      <c r="F32" s="45"/>
      <c r="G32" s="45"/>
      <c r="H32" s="45"/>
      <c r="I32" s="45"/>
      <c r="J32" s="45"/>
      <c r="K32" s="45"/>
      <c r="L32" s="45"/>
      <c r="M32" s="156"/>
    </row>
    <row r="33" spans="1:13" ht="17.25" customHeight="1">
      <c r="A33" s="163" t="s">
        <v>69</v>
      </c>
      <c r="B33" s="112"/>
      <c r="C33" s="112"/>
      <c r="D33" s="112"/>
      <c r="E33" s="112"/>
      <c r="F33" s="36">
        <v>12936.8</v>
      </c>
      <c r="G33" s="36">
        <v>12936.8</v>
      </c>
      <c r="H33" s="36">
        <v>12936.8</v>
      </c>
      <c r="I33" s="36">
        <v>12936.8</v>
      </c>
      <c r="J33" s="36">
        <v>12936.8</v>
      </c>
      <c r="K33" s="36">
        <v>12936.8</v>
      </c>
      <c r="L33" s="36">
        <v>12936.8</v>
      </c>
      <c r="M33" s="168">
        <f>SUM(F33:L33)</f>
        <v>90557.6</v>
      </c>
    </row>
    <row r="34" spans="1:13" ht="48.75" customHeight="1">
      <c r="A34" s="163" t="s">
        <v>70</v>
      </c>
      <c r="B34" s="49"/>
      <c r="C34" s="49"/>
      <c r="D34" s="49"/>
      <c r="E34" s="50"/>
      <c r="F34" s="44"/>
      <c r="G34" s="44"/>
      <c r="H34" s="44"/>
      <c r="I34" s="44"/>
      <c r="J34" s="44"/>
      <c r="K34" s="44"/>
      <c r="L34" s="44"/>
      <c r="M34" s="169"/>
    </row>
    <row r="35" spans="1:13" ht="47.25" customHeight="1">
      <c r="A35" s="163" t="s">
        <v>71</v>
      </c>
      <c r="B35" s="49"/>
      <c r="C35" s="49"/>
      <c r="D35" s="49"/>
      <c r="E35" s="50"/>
      <c r="F35" s="44"/>
      <c r="G35" s="44"/>
      <c r="H35" s="44"/>
      <c r="I35" s="44"/>
      <c r="J35" s="44"/>
      <c r="K35" s="44"/>
      <c r="L35" s="44"/>
      <c r="M35" s="169"/>
    </row>
    <row r="36" spans="1:13" ht="15" customHeight="1">
      <c r="A36" s="163" t="s">
        <v>73</v>
      </c>
      <c r="B36" s="49"/>
      <c r="C36" s="49"/>
      <c r="D36" s="49"/>
      <c r="E36" s="50"/>
      <c r="F36" s="36">
        <v>939.2</v>
      </c>
      <c r="G36" s="36">
        <v>939.2</v>
      </c>
      <c r="H36" s="36">
        <v>939.2</v>
      </c>
      <c r="I36" s="36">
        <v>939.2</v>
      </c>
      <c r="J36" s="36">
        <v>939.2</v>
      </c>
      <c r="K36" s="36">
        <v>939.2</v>
      </c>
      <c r="L36" s="36">
        <v>939.2</v>
      </c>
      <c r="M36" s="168">
        <f>SUM(F36:L36)</f>
        <v>6574.4</v>
      </c>
    </row>
    <row r="37" spans="1:13" ht="18" customHeight="1">
      <c r="A37" s="166" t="s">
        <v>74</v>
      </c>
      <c r="B37" s="58"/>
      <c r="C37" s="58"/>
      <c r="D37" s="58"/>
      <c r="E37" s="59"/>
      <c r="F37" s="46"/>
      <c r="G37" s="46"/>
      <c r="H37" s="46"/>
      <c r="I37" s="46"/>
      <c r="J37" s="46"/>
      <c r="K37" s="46"/>
      <c r="L37" s="46"/>
      <c r="M37" s="170"/>
    </row>
    <row r="38" spans="1:13" ht="78.75" customHeight="1">
      <c r="A38" s="171" t="s">
        <v>191</v>
      </c>
      <c r="B38" s="54"/>
      <c r="C38" s="54"/>
      <c r="D38" s="54"/>
      <c r="E38" s="57"/>
      <c r="F38" s="148">
        <f t="shared" ref="F38:L38" si="9">F39+F44+F45+F46</f>
        <v>200</v>
      </c>
      <c r="G38" s="148">
        <f t="shared" si="9"/>
        <v>200</v>
      </c>
      <c r="H38" s="148">
        <f t="shared" si="9"/>
        <v>200</v>
      </c>
      <c r="I38" s="148">
        <f t="shared" si="9"/>
        <v>200</v>
      </c>
      <c r="J38" s="148">
        <f t="shared" si="9"/>
        <v>200</v>
      </c>
      <c r="K38" s="148">
        <f t="shared" si="9"/>
        <v>200</v>
      </c>
      <c r="L38" s="148">
        <f t="shared" si="9"/>
        <v>200</v>
      </c>
      <c r="M38" s="154">
        <f t="shared" ref="M38:M42" si="10">SUM(F38:L38)</f>
        <v>1400</v>
      </c>
    </row>
    <row r="39" spans="1:13" ht="16.5" customHeight="1">
      <c r="A39" s="163" t="s">
        <v>66</v>
      </c>
      <c r="B39" s="112">
        <v>812</v>
      </c>
      <c r="C39" s="112" t="s">
        <v>79</v>
      </c>
      <c r="D39" s="112" t="s">
        <v>77</v>
      </c>
      <c r="E39" s="112">
        <v>500</v>
      </c>
      <c r="F39" s="149">
        <f t="shared" ref="F39:L39" si="11">F40+F41+F42+F43</f>
        <v>200</v>
      </c>
      <c r="G39" s="149">
        <f t="shared" si="11"/>
        <v>200</v>
      </c>
      <c r="H39" s="149">
        <f t="shared" si="11"/>
        <v>200</v>
      </c>
      <c r="I39" s="149">
        <f t="shared" si="11"/>
        <v>200</v>
      </c>
      <c r="J39" s="149">
        <f t="shared" si="11"/>
        <v>200</v>
      </c>
      <c r="K39" s="149">
        <f t="shared" si="11"/>
        <v>200</v>
      </c>
      <c r="L39" s="149">
        <f t="shared" si="11"/>
        <v>200</v>
      </c>
      <c r="M39" s="156">
        <f t="shared" si="10"/>
        <v>1400</v>
      </c>
    </row>
    <row r="40" spans="1:13" ht="16.5" customHeight="1">
      <c r="A40" s="164" t="s">
        <v>67</v>
      </c>
      <c r="B40" s="49"/>
      <c r="C40" s="49"/>
      <c r="D40" s="49"/>
      <c r="E40" s="50"/>
      <c r="F40" s="44"/>
      <c r="G40" s="44"/>
      <c r="H40" s="44"/>
      <c r="I40" s="44"/>
      <c r="J40" s="44"/>
      <c r="K40" s="44"/>
      <c r="L40" s="44"/>
      <c r="M40" s="156"/>
    </row>
    <row r="41" spans="1:13" ht="32.25" customHeight="1">
      <c r="A41" s="165" t="s">
        <v>68</v>
      </c>
      <c r="B41" s="49"/>
      <c r="C41" s="49"/>
      <c r="D41" s="49"/>
      <c r="E41" s="50"/>
      <c r="F41" s="44"/>
      <c r="G41" s="44"/>
      <c r="H41" s="44"/>
      <c r="I41" s="44"/>
      <c r="J41" s="44"/>
      <c r="K41" s="44"/>
      <c r="L41" s="44"/>
      <c r="M41" s="156"/>
    </row>
    <row r="42" spans="1:13" ht="16.5" customHeight="1">
      <c r="A42" s="163" t="s">
        <v>69</v>
      </c>
      <c r="B42" s="112"/>
      <c r="C42" s="112"/>
      <c r="D42" s="112"/>
      <c r="E42" s="112"/>
      <c r="F42" s="149">
        <v>200</v>
      </c>
      <c r="G42" s="149">
        <v>200</v>
      </c>
      <c r="H42" s="149">
        <v>200</v>
      </c>
      <c r="I42" s="149">
        <v>200</v>
      </c>
      <c r="J42" s="149">
        <v>200</v>
      </c>
      <c r="K42" s="149">
        <v>200</v>
      </c>
      <c r="L42" s="149">
        <v>200</v>
      </c>
      <c r="M42" s="156">
        <f t="shared" si="10"/>
        <v>1400</v>
      </c>
    </row>
    <row r="43" spans="1:13" ht="49.5" customHeight="1">
      <c r="A43" s="163" t="s">
        <v>70</v>
      </c>
      <c r="B43" s="49"/>
      <c r="C43" s="49"/>
      <c r="D43" s="49"/>
      <c r="E43" s="50"/>
      <c r="F43" s="44"/>
      <c r="G43" s="44"/>
      <c r="H43" s="44"/>
      <c r="I43" s="44"/>
      <c r="J43" s="44"/>
      <c r="K43" s="44"/>
      <c r="L43" s="44"/>
      <c r="M43" s="156"/>
    </row>
    <row r="44" spans="1:13" ht="48.75" customHeight="1">
      <c r="A44" s="163" t="s">
        <v>71</v>
      </c>
      <c r="B44" s="49"/>
      <c r="C44" s="49"/>
      <c r="D44" s="49"/>
      <c r="E44" s="50"/>
      <c r="F44" s="44"/>
      <c r="G44" s="44"/>
      <c r="H44" s="44"/>
      <c r="I44" s="44"/>
      <c r="J44" s="44"/>
      <c r="K44" s="44"/>
      <c r="L44" s="44"/>
      <c r="M44" s="156"/>
    </row>
    <row r="45" spans="1:13" ht="17.25" customHeight="1">
      <c r="A45" s="163" t="s">
        <v>73</v>
      </c>
      <c r="B45" s="49"/>
      <c r="C45" s="49"/>
      <c r="D45" s="49"/>
      <c r="E45" s="50"/>
      <c r="F45" s="44"/>
      <c r="G45" s="44"/>
      <c r="H45" s="44"/>
      <c r="I45" s="44"/>
      <c r="J45" s="44"/>
      <c r="K45" s="44"/>
      <c r="L45" s="44"/>
      <c r="M45" s="156"/>
    </row>
    <row r="46" spans="1:13" ht="18.75" customHeight="1">
      <c r="A46" s="172" t="s">
        <v>74</v>
      </c>
      <c r="B46" s="58"/>
      <c r="C46" s="58"/>
      <c r="D46" s="58"/>
      <c r="E46" s="59"/>
      <c r="F46" s="46"/>
      <c r="G46" s="46"/>
      <c r="H46" s="46"/>
      <c r="I46" s="46"/>
      <c r="J46" s="46"/>
      <c r="K46" s="46"/>
      <c r="L46" s="46"/>
      <c r="M46" s="170"/>
    </row>
    <row r="47" spans="1:13" ht="60.75" customHeight="1">
      <c r="A47" s="173" t="s">
        <v>192</v>
      </c>
      <c r="B47" s="60"/>
      <c r="C47" s="54"/>
      <c r="D47" s="54"/>
      <c r="E47" s="54"/>
      <c r="F47" s="41">
        <f t="shared" ref="F47:M47" si="12">F48+F53+F55+F54</f>
        <v>163.19999999999999</v>
      </c>
      <c r="G47" s="41">
        <f t="shared" si="12"/>
        <v>163.19999999999999</v>
      </c>
      <c r="H47" s="41">
        <f t="shared" si="12"/>
        <v>163.19999999999999</v>
      </c>
      <c r="I47" s="41">
        <f t="shared" si="12"/>
        <v>163.19999999999999</v>
      </c>
      <c r="J47" s="41">
        <f t="shared" si="12"/>
        <v>163.19999999999999</v>
      </c>
      <c r="K47" s="41">
        <f t="shared" si="12"/>
        <v>163.19999999999999</v>
      </c>
      <c r="L47" s="41">
        <f t="shared" si="12"/>
        <v>163.19999999999999</v>
      </c>
      <c r="M47" s="174">
        <f t="shared" si="12"/>
        <v>1142.4000000000001</v>
      </c>
    </row>
    <row r="48" spans="1:13" ht="15" customHeight="1">
      <c r="A48" s="175" t="s">
        <v>66</v>
      </c>
      <c r="B48" s="112">
        <v>828</v>
      </c>
      <c r="C48" s="55" t="s">
        <v>76</v>
      </c>
      <c r="D48" s="112" t="s">
        <v>80</v>
      </c>
      <c r="E48" s="112">
        <v>500</v>
      </c>
      <c r="F48" s="44">
        <f t="shared" ref="F48:M48" si="13">F49+F50+F51+F52</f>
        <v>163.19999999999999</v>
      </c>
      <c r="G48" s="44">
        <f t="shared" si="13"/>
        <v>163.19999999999999</v>
      </c>
      <c r="H48" s="44">
        <f t="shared" si="13"/>
        <v>163.19999999999999</v>
      </c>
      <c r="I48" s="44">
        <f t="shared" si="13"/>
        <v>163.19999999999999</v>
      </c>
      <c r="J48" s="44">
        <f t="shared" si="13"/>
        <v>163.19999999999999</v>
      </c>
      <c r="K48" s="44">
        <f t="shared" si="13"/>
        <v>163.19999999999999</v>
      </c>
      <c r="L48" s="44">
        <f t="shared" si="13"/>
        <v>163.19999999999999</v>
      </c>
      <c r="M48" s="176">
        <f t="shared" si="13"/>
        <v>1142.4000000000001</v>
      </c>
    </row>
    <row r="49" spans="1:17" ht="15" customHeight="1">
      <c r="A49" s="164" t="s">
        <v>67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176"/>
    </row>
    <row r="50" spans="1:17" ht="30" customHeight="1">
      <c r="A50" s="165" t="s">
        <v>68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176"/>
    </row>
    <row r="51" spans="1:17" ht="22.5" customHeight="1">
      <c r="A51" s="163" t="s">
        <v>69</v>
      </c>
      <c r="B51" s="112"/>
      <c r="C51" s="55"/>
      <c r="D51" s="112"/>
      <c r="E51" s="112"/>
      <c r="F51" s="44">
        <v>163.19999999999999</v>
      </c>
      <c r="G51" s="44">
        <v>163.19999999999999</v>
      </c>
      <c r="H51" s="44">
        <v>163.19999999999999</v>
      </c>
      <c r="I51" s="44">
        <v>163.19999999999999</v>
      </c>
      <c r="J51" s="44">
        <v>163.19999999999999</v>
      </c>
      <c r="K51" s="44">
        <v>163.19999999999999</v>
      </c>
      <c r="L51" s="44">
        <v>163.19999999999999</v>
      </c>
      <c r="M51" s="156">
        <f>SUM(F51:L51)</f>
        <v>1142.4000000000001</v>
      </c>
    </row>
    <row r="52" spans="1:17" ht="51.75" customHeight="1">
      <c r="A52" s="163" t="s">
        <v>70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176"/>
    </row>
    <row r="53" spans="1:17" ht="45" customHeight="1">
      <c r="A53" s="163" t="s">
        <v>71</v>
      </c>
      <c r="B53" s="44"/>
      <c r="C53" s="44" t="s">
        <v>172</v>
      </c>
      <c r="D53" s="44"/>
      <c r="E53" s="44"/>
      <c r="F53" s="44"/>
      <c r="G53" s="44"/>
      <c r="H53" s="44"/>
      <c r="I53" s="44"/>
      <c r="J53" s="44"/>
      <c r="K53" s="44"/>
      <c r="L53" s="44"/>
      <c r="M53" s="176"/>
    </row>
    <row r="54" spans="1:17" ht="15" customHeight="1">
      <c r="A54" s="163" t="s">
        <v>73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176"/>
    </row>
    <row r="55" spans="1:17" ht="15" customHeight="1">
      <c r="A55" s="172" t="s">
        <v>74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177"/>
    </row>
    <row r="56" spans="1:17" ht="46.5" customHeight="1">
      <c r="A56" s="178" t="s">
        <v>193</v>
      </c>
      <c r="B56" s="60"/>
      <c r="C56" s="54"/>
      <c r="D56" s="54"/>
      <c r="E56" s="54"/>
      <c r="F56" s="42">
        <f t="shared" ref="F56:M56" si="14">SUM(F62:F64)+F57</f>
        <v>5057.8999999999996</v>
      </c>
      <c r="G56" s="42">
        <f t="shared" si="14"/>
        <v>5057.8999999999996</v>
      </c>
      <c r="H56" s="42">
        <f t="shared" si="14"/>
        <v>5057.8999999999996</v>
      </c>
      <c r="I56" s="42">
        <f t="shared" si="14"/>
        <v>5057.8999999999996</v>
      </c>
      <c r="J56" s="42">
        <f t="shared" si="14"/>
        <v>5057.8999999999996</v>
      </c>
      <c r="K56" s="42">
        <f t="shared" si="14"/>
        <v>5057.8999999999996</v>
      </c>
      <c r="L56" s="42">
        <f t="shared" si="14"/>
        <v>5057.8999999999996</v>
      </c>
      <c r="M56" s="154">
        <f t="shared" si="14"/>
        <v>35405.300000000003</v>
      </c>
      <c r="Q56" s="18" t="s">
        <v>81</v>
      </c>
    </row>
    <row r="57" spans="1:17" ht="15" customHeight="1">
      <c r="A57" s="175" t="s">
        <v>66</v>
      </c>
      <c r="B57" s="112">
        <v>828</v>
      </c>
      <c r="C57" s="55" t="s">
        <v>76</v>
      </c>
      <c r="D57" s="112" t="s">
        <v>82</v>
      </c>
      <c r="E57" s="112">
        <v>500</v>
      </c>
      <c r="F57" s="45">
        <f t="shared" ref="F57:M57" si="15">SUM(F58:F61)</f>
        <v>4708.8999999999996</v>
      </c>
      <c r="G57" s="45">
        <f t="shared" si="15"/>
        <v>4708.8999999999996</v>
      </c>
      <c r="H57" s="45">
        <f t="shared" si="15"/>
        <v>4708.8999999999996</v>
      </c>
      <c r="I57" s="45">
        <f t="shared" si="15"/>
        <v>4708.8999999999996</v>
      </c>
      <c r="J57" s="45">
        <f t="shared" si="15"/>
        <v>4708.8999999999996</v>
      </c>
      <c r="K57" s="45">
        <f t="shared" si="15"/>
        <v>4708.8999999999996</v>
      </c>
      <c r="L57" s="45">
        <f t="shared" si="15"/>
        <v>4708.8999999999996</v>
      </c>
      <c r="M57" s="156">
        <f t="shared" si="15"/>
        <v>32962.300000000003</v>
      </c>
    </row>
    <row r="58" spans="1:17" ht="15" customHeight="1">
      <c r="A58" s="164" t="s">
        <v>67</v>
      </c>
      <c r="B58" s="49"/>
      <c r="C58" s="49"/>
      <c r="D58" s="49"/>
      <c r="E58" s="49"/>
      <c r="F58" s="45"/>
      <c r="G58" s="45"/>
      <c r="H58" s="45"/>
      <c r="I58" s="45"/>
      <c r="J58" s="45"/>
      <c r="K58" s="45"/>
      <c r="L58" s="45"/>
      <c r="M58" s="156"/>
    </row>
    <row r="59" spans="1:17" ht="31.5" customHeight="1">
      <c r="A59" s="165" t="s">
        <v>68</v>
      </c>
      <c r="B59" s="49"/>
      <c r="C59" s="49"/>
      <c r="D59" s="49"/>
      <c r="E59" s="49"/>
      <c r="F59" s="45"/>
      <c r="G59" s="45"/>
      <c r="H59" s="45"/>
      <c r="I59" s="45"/>
      <c r="J59" s="45"/>
      <c r="K59" s="45"/>
      <c r="L59" s="45"/>
      <c r="M59" s="156"/>
    </row>
    <row r="60" spans="1:17" ht="22.5" customHeight="1">
      <c r="A60" s="163" t="s">
        <v>69</v>
      </c>
      <c r="B60" s="112"/>
      <c r="C60" s="55"/>
      <c r="D60" s="112"/>
      <c r="E60" s="112"/>
      <c r="F60" s="45">
        <v>4708.8999999999996</v>
      </c>
      <c r="G60" s="45">
        <v>4708.8999999999996</v>
      </c>
      <c r="H60" s="45">
        <v>4708.8999999999996</v>
      </c>
      <c r="I60" s="45">
        <v>4708.8999999999996</v>
      </c>
      <c r="J60" s="45">
        <v>4708.8999999999996</v>
      </c>
      <c r="K60" s="45">
        <v>4708.8999999999996</v>
      </c>
      <c r="L60" s="45">
        <v>4708.8999999999996</v>
      </c>
      <c r="M60" s="156">
        <f>SUM(F60:L60)</f>
        <v>32962.300000000003</v>
      </c>
    </row>
    <row r="61" spans="1:17" ht="49.5" customHeight="1">
      <c r="A61" s="163" t="s">
        <v>70</v>
      </c>
      <c r="B61" s="49"/>
      <c r="C61" s="49"/>
      <c r="D61" s="49"/>
      <c r="E61" s="49"/>
      <c r="F61" s="45"/>
      <c r="G61" s="45"/>
      <c r="H61" s="45"/>
      <c r="I61" s="45"/>
      <c r="J61" s="45"/>
      <c r="K61" s="45"/>
      <c r="L61" s="45"/>
      <c r="M61" s="156"/>
    </row>
    <row r="62" spans="1:17" ht="46.5" customHeight="1">
      <c r="A62" s="163" t="s">
        <v>71</v>
      </c>
      <c r="B62" s="49"/>
      <c r="C62" s="49"/>
      <c r="D62" s="49"/>
      <c r="E62" s="49"/>
      <c r="F62" s="45"/>
      <c r="G62" s="45"/>
      <c r="H62" s="45"/>
      <c r="I62" s="45"/>
      <c r="J62" s="45"/>
      <c r="K62" s="45"/>
      <c r="L62" s="45"/>
      <c r="M62" s="156"/>
    </row>
    <row r="63" spans="1:17" ht="21" customHeight="1">
      <c r="A63" s="163" t="s">
        <v>73</v>
      </c>
      <c r="B63" s="49"/>
      <c r="C63" s="49"/>
      <c r="D63" s="49"/>
      <c r="E63" s="50"/>
      <c r="F63" s="45">
        <v>349</v>
      </c>
      <c r="G63" s="45">
        <v>349</v>
      </c>
      <c r="H63" s="45">
        <v>349</v>
      </c>
      <c r="I63" s="45">
        <v>349</v>
      </c>
      <c r="J63" s="45">
        <v>349</v>
      </c>
      <c r="K63" s="45">
        <v>349</v>
      </c>
      <c r="L63" s="45">
        <v>349</v>
      </c>
      <c r="M63" s="156">
        <f t="shared" ref="M63:M64" si="16">SUM(F63:L63)</f>
        <v>2443</v>
      </c>
    </row>
    <row r="64" spans="1:17" ht="21" customHeight="1">
      <c r="A64" s="166" t="s">
        <v>74</v>
      </c>
      <c r="B64" s="58"/>
      <c r="C64" s="58"/>
      <c r="D64" s="58"/>
      <c r="E64" s="59"/>
      <c r="F64" s="46"/>
      <c r="G64" s="46"/>
      <c r="H64" s="46"/>
      <c r="I64" s="46"/>
      <c r="J64" s="46"/>
      <c r="K64" s="46"/>
      <c r="L64" s="46"/>
      <c r="M64" s="170">
        <f t="shared" si="16"/>
        <v>0</v>
      </c>
    </row>
    <row r="65" spans="1:13" ht="38.25" customHeight="1">
      <c r="A65" s="162" t="s">
        <v>41</v>
      </c>
      <c r="B65" s="60"/>
      <c r="C65" s="54"/>
      <c r="D65" s="54"/>
      <c r="E65" s="54"/>
      <c r="F65" s="42">
        <f t="shared" ref="F65:L65" si="17">SUM(F71:F73)+F66</f>
        <v>1067892</v>
      </c>
      <c r="G65" s="42">
        <f t="shared" si="17"/>
        <v>1067892</v>
      </c>
      <c r="H65" s="42">
        <f t="shared" si="17"/>
        <v>1067892</v>
      </c>
      <c r="I65" s="42">
        <f t="shared" si="17"/>
        <v>1067892</v>
      </c>
      <c r="J65" s="42">
        <f t="shared" si="17"/>
        <v>1067892</v>
      </c>
      <c r="K65" s="42">
        <f t="shared" si="17"/>
        <v>1067892</v>
      </c>
      <c r="L65" s="42">
        <f t="shared" si="17"/>
        <v>1067892</v>
      </c>
      <c r="M65" s="154">
        <f>SUM(F65:L65)</f>
        <v>7475244</v>
      </c>
    </row>
    <row r="66" spans="1:13" ht="19.5" customHeight="1">
      <c r="A66" s="175" t="s">
        <v>66</v>
      </c>
      <c r="B66" s="112">
        <v>828</v>
      </c>
      <c r="C66" s="55" t="s">
        <v>76</v>
      </c>
      <c r="D66" s="112" t="s">
        <v>83</v>
      </c>
      <c r="E66" s="112">
        <v>200</v>
      </c>
      <c r="F66" s="45">
        <v>1067892</v>
      </c>
      <c r="G66" s="45">
        <v>1067892</v>
      </c>
      <c r="H66" s="45">
        <v>1067892</v>
      </c>
      <c r="I66" s="45">
        <v>1067892</v>
      </c>
      <c r="J66" s="45">
        <v>1067892</v>
      </c>
      <c r="K66" s="45">
        <v>1067892</v>
      </c>
      <c r="L66" s="45">
        <v>1067892</v>
      </c>
      <c r="M66" s="156">
        <f>SUM(F66:L66)</f>
        <v>7475244</v>
      </c>
    </row>
    <row r="67" spans="1:13" ht="18.75" customHeight="1">
      <c r="A67" s="164" t="s">
        <v>67</v>
      </c>
      <c r="B67" s="49"/>
      <c r="C67" s="49"/>
      <c r="D67" s="49"/>
      <c r="E67" s="49"/>
      <c r="F67" s="45"/>
      <c r="G67" s="45"/>
      <c r="H67" s="45"/>
      <c r="I67" s="45"/>
      <c r="J67" s="45"/>
      <c r="K67" s="45"/>
      <c r="L67" s="45"/>
      <c r="M67" s="156"/>
    </row>
    <row r="68" spans="1:13" ht="36.75" customHeight="1">
      <c r="A68" s="165" t="s">
        <v>68</v>
      </c>
      <c r="B68" s="49"/>
      <c r="C68" s="49"/>
      <c r="D68" s="49"/>
      <c r="E68" s="49"/>
      <c r="F68" s="45"/>
      <c r="G68" s="45"/>
      <c r="H68" s="45"/>
      <c r="I68" s="45"/>
      <c r="J68" s="45"/>
      <c r="K68" s="45"/>
      <c r="L68" s="45"/>
      <c r="M68" s="156"/>
    </row>
    <row r="69" spans="1:13" ht="23.25" customHeight="1">
      <c r="A69" s="163" t="s">
        <v>69</v>
      </c>
      <c r="B69" s="112"/>
      <c r="C69" s="55"/>
      <c r="D69" s="112"/>
      <c r="E69" s="112"/>
      <c r="F69" s="45"/>
      <c r="G69" s="45"/>
      <c r="H69" s="45"/>
      <c r="I69" s="45"/>
      <c r="J69" s="45"/>
      <c r="K69" s="45"/>
      <c r="L69" s="45"/>
      <c r="M69" s="156"/>
    </row>
    <row r="70" spans="1:13" ht="48" customHeight="1">
      <c r="A70" s="163" t="s">
        <v>70</v>
      </c>
      <c r="B70" s="49"/>
      <c r="C70" s="49"/>
      <c r="D70" s="49"/>
      <c r="E70" s="49"/>
      <c r="F70" s="45"/>
      <c r="G70" s="45"/>
      <c r="H70" s="45"/>
      <c r="I70" s="45"/>
      <c r="J70" s="45"/>
      <c r="K70" s="45"/>
      <c r="L70" s="45"/>
      <c r="M70" s="156"/>
    </row>
    <row r="71" spans="1:13" ht="48.75" customHeight="1">
      <c r="A71" s="163" t="s">
        <v>71</v>
      </c>
      <c r="B71" s="49"/>
      <c r="C71" s="49"/>
      <c r="D71" s="49"/>
      <c r="E71" s="49"/>
      <c r="F71" s="45"/>
      <c r="G71" s="45"/>
      <c r="H71" s="45"/>
      <c r="I71" s="45"/>
      <c r="J71" s="45"/>
      <c r="K71" s="45"/>
      <c r="L71" s="45"/>
      <c r="M71" s="156"/>
    </row>
    <row r="72" spans="1:13" ht="19.5" customHeight="1">
      <c r="A72" s="163" t="s">
        <v>73</v>
      </c>
      <c r="B72" s="49"/>
      <c r="C72" s="49"/>
      <c r="D72" s="49"/>
      <c r="E72" s="49"/>
      <c r="F72" s="45"/>
      <c r="G72" s="45"/>
      <c r="H72" s="45"/>
      <c r="I72" s="45"/>
      <c r="J72" s="45"/>
      <c r="K72" s="45"/>
      <c r="L72" s="45"/>
      <c r="M72" s="156"/>
    </row>
    <row r="73" spans="1:13" ht="19.5" customHeight="1">
      <c r="A73" s="166" t="s">
        <v>74</v>
      </c>
      <c r="B73" s="51"/>
      <c r="C73" s="51"/>
      <c r="D73" s="51"/>
      <c r="E73" s="52"/>
      <c r="F73" s="56"/>
      <c r="G73" s="56"/>
      <c r="H73" s="56"/>
      <c r="I73" s="56"/>
      <c r="J73" s="56"/>
      <c r="K73" s="56"/>
      <c r="L73" s="56"/>
      <c r="M73" s="161"/>
    </row>
    <row r="74" spans="1:13" s="85" customFormat="1" ht="40.5" customHeight="1">
      <c r="A74" s="179" t="s">
        <v>45</v>
      </c>
      <c r="B74" s="82"/>
      <c r="C74" s="82"/>
      <c r="D74" s="82"/>
      <c r="E74" s="83"/>
      <c r="F74" s="84">
        <f t="shared" ref="F74:L74" si="18">F75+F80+F81+F82</f>
        <v>389780</v>
      </c>
      <c r="G74" s="84">
        <f t="shared" si="18"/>
        <v>0</v>
      </c>
      <c r="H74" s="84">
        <f t="shared" si="18"/>
        <v>0</v>
      </c>
      <c r="I74" s="84">
        <f t="shared" si="18"/>
        <v>0</v>
      </c>
      <c r="J74" s="84">
        <f t="shared" si="18"/>
        <v>0</v>
      </c>
      <c r="K74" s="84">
        <f t="shared" si="18"/>
        <v>0</v>
      </c>
      <c r="L74" s="84">
        <f t="shared" si="18"/>
        <v>0</v>
      </c>
      <c r="M74" s="180">
        <f>SUM(F74:L74)</f>
        <v>389780</v>
      </c>
    </row>
    <row r="75" spans="1:13" s="85" customFormat="1" ht="24" customHeight="1">
      <c r="A75" s="181" t="s">
        <v>66</v>
      </c>
      <c r="B75" s="86">
        <v>828</v>
      </c>
      <c r="C75" s="87" t="s">
        <v>76</v>
      </c>
      <c r="D75" s="86" t="s">
        <v>84</v>
      </c>
      <c r="E75" s="86">
        <v>500</v>
      </c>
      <c r="F75" s="146">
        <v>389780</v>
      </c>
      <c r="G75" s="89">
        <v>0</v>
      </c>
      <c r="H75" s="89">
        <v>0</v>
      </c>
      <c r="I75" s="89">
        <v>0</v>
      </c>
      <c r="J75" s="89">
        <v>0</v>
      </c>
      <c r="K75" s="89">
        <v>0</v>
      </c>
      <c r="L75" s="89">
        <v>0</v>
      </c>
      <c r="M75" s="182">
        <f>SUM(F75:L75)</f>
        <v>389780</v>
      </c>
    </row>
    <row r="76" spans="1:13" s="85" customFormat="1" ht="28.5" customHeight="1">
      <c r="A76" s="183" t="s">
        <v>67</v>
      </c>
      <c r="B76" s="90"/>
      <c r="C76" s="90"/>
      <c r="D76" s="90"/>
      <c r="E76" s="91"/>
      <c r="F76" s="92"/>
      <c r="G76" s="92"/>
      <c r="H76" s="92"/>
      <c r="I76" s="92"/>
      <c r="J76" s="92"/>
      <c r="K76" s="92"/>
      <c r="L76" s="92"/>
      <c r="M76" s="182"/>
    </row>
    <row r="77" spans="1:13" s="85" customFormat="1" ht="37.5" customHeight="1">
      <c r="A77" s="184" t="s">
        <v>68</v>
      </c>
      <c r="B77" s="90"/>
      <c r="C77" s="90"/>
      <c r="D77" s="90"/>
      <c r="E77" s="91"/>
      <c r="F77" s="92"/>
      <c r="G77" s="92"/>
      <c r="H77" s="92"/>
      <c r="I77" s="92"/>
      <c r="J77" s="92"/>
      <c r="K77" s="92"/>
      <c r="L77" s="92"/>
      <c r="M77" s="182"/>
    </row>
    <row r="78" spans="1:13" s="85" customFormat="1" ht="21.75" customHeight="1">
      <c r="A78" s="185" t="s">
        <v>69</v>
      </c>
      <c r="B78" s="90"/>
      <c r="C78" s="90"/>
      <c r="D78" s="90"/>
      <c r="E78" s="91"/>
      <c r="F78" s="93">
        <f>F75</f>
        <v>389780</v>
      </c>
      <c r="G78" s="93">
        <f t="shared" ref="G78:M78" si="19">G75</f>
        <v>0</v>
      </c>
      <c r="H78" s="93">
        <f t="shared" si="19"/>
        <v>0</v>
      </c>
      <c r="I78" s="93">
        <f t="shared" si="19"/>
        <v>0</v>
      </c>
      <c r="J78" s="93">
        <f t="shared" si="19"/>
        <v>0</v>
      </c>
      <c r="K78" s="93">
        <f t="shared" si="19"/>
        <v>0</v>
      </c>
      <c r="L78" s="93">
        <f t="shared" si="19"/>
        <v>0</v>
      </c>
      <c r="M78" s="182">
        <f t="shared" si="19"/>
        <v>389780</v>
      </c>
    </row>
    <row r="79" spans="1:13" s="85" customFormat="1" ht="51.75" customHeight="1">
      <c r="A79" s="185" t="s">
        <v>70</v>
      </c>
      <c r="B79" s="90"/>
      <c r="C79" s="90"/>
      <c r="D79" s="90"/>
      <c r="E79" s="91"/>
      <c r="F79" s="92"/>
      <c r="G79" s="92"/>
      <c r="H79" s="92"/>
      <c r="I79" s="92"/>
      <c r="J79" s="92"/>
      <c r="K79" s="92"/>
      <c r="L79" s="92"/>
      <c r="M79" s="182"/>
    </row>
    <row r="80" spans="1:13" s="85" customFormat="1" ht="51.75" customHeight="1">
      <c r="A80" s="185" t="s">
        <v>71</v>
      </c>
      <c r="B80" s="90"/>
      <c r="C80" s="90"/>
      <c r="D80" s="90"/>
      <c r="E80" s="90"/>
      <c r="F80" s="93"/>
      <c r="G80" s="93"/>
      <c r="H80" s="93"/>
      <c r="I80" s="93"/>
      <c r="J80" s="93"/>
      <c r="K80" s="93"/>
      <c r="L80" s="93"/>
      <c r="M80" s="182"/>
    </row>
    <row r="81" spans="1:13" s="85" customFormat="1" ht="24" customHeight="1">
      <c r="A81" s="185" t="s">
        <v>73</v>
      </c>
      <c r="B81" s="90"/>
      <c r="C81" s="90"/>
      <c r="D81" s="90"/>
      <c r="E81" s="91"/>
      <c r="F81" s="92"/>
      <c r="G81" s="92"/>
      <c r="H81" s="92"/>
      <c r="I81" s="92"/>
      <c r="J81" s="92"/>
      <c r="K81" s="92"/>
      <c r="L81" s="92"/>
      <c r="M81" s="182"/>
    </row>
    <row r="82" spans="1:13" s="85" customFormat="1" ht="18.75" customHeight="1">
      <c r="A82" s="186" t="s">
        <v>74</v>
      </c>
      <c r="B82" s="94"/>
      <c r="C82" s="94"/>
      <c r="D82" s="94"/>
      <c r="E82" s="95"/>
      <c r="F82" s="96"/>
      <c r="G82" s="96"/>
      <c r="H82" s="96"/>
      <c r="I82" s="96"/>
      <c r="J82" s="96"/>
      <c r="K82" s="96"/>
      <c r="L82" s="96"/>
      <c r="M82" s="187"/>
    </row>
    <row r="83" spans="1:13" ht="51" customHeight="1">
      <c r="A83" s="188" t="s">
        <v>49</v>
      </c>
      <c r="B83" s="61"/>
      <c r="C83" s="47"/>
      <c r="D83" s="47"/>
      <c r="E83" s="47"/>
      <c r="F83" s="97">
        <f t="shared" ref="F83" si="20">SUM(F89:F91)+F84</f>
        <v>229866</v>
      </c>
      <c r="G83" s="97">
        <f t="shared" ref="G83:L83" si="21">SUM(G89:G91)+G84</f>
        <v>229866</v>
      </c>
      <c r="H83" s="97">
        <f t="shared" si="21"/>
        <v>229866</v>
      </c>
      <c r="I83" s="97">
        <f t="shared" si="21"/>
        <v>229866</v>
      </c>
      <c r="J83" s="97">
        <f t="shared" si="21"/>
        <v>229866</v>
      </c>
      <c r="K83" s="97">
        <f t="shared" si="21"/>
        <v>229866</v>
      </c>
      <c r="L83" s="97">
        <f t="shared" si="21"/>
        <v>229866</v>
      </c>
      <c r="M83" s="189">
        <f>SUM(M89:M91)+M84</f>
        <v>1609062</v>
      </c>
    </row>
    <row r="84" spans="1:13" ht="23.25" customHeight="1">
      <c r="A84" s="175" t="s">
        <v>66</v>
      </c>
      <c r="B84" s="112">
        <v>828</v>
      </c>
      <c r="C84" s="55" t="s">
        <v>76</v>
      </c>
      <c r="D84" s="112" t="s">
        <v>85</v>
      </c>
      <c r="E84" s="112">
        <v>800</v>
      </c>
      <c r="F84" s="88">
        <v>229866</v>
      </c>
      <c r="G84" s="88">
        <v>229866</v>
      </c>
      <c r="H84" s="88">
        <v>229866</v>
      </c>
      <c r="I84" s="88">
        <v>229866</v>
      </c>
      <c r="J84" s="88">
        <v>229866</v>
      </c>
      <c r="K84" s="88">
        <v>229866</v>
      </c>
      <c r="L84" s="88">
        <v>229866</v>
      </c>
      <c r="M84" s="190">
        <f>SUM(F84:L84)</f>
        <v>1609062</v>
      </c>
    </row>
    <row r="85" spans="1:13" ht="15" customHeight="1">
      <c r="A85" s="164" t="s">
        <v>67</v>
      </c>
      <c r="B85" s="49"/>
      <c r="C85" s="49"/>
      <c r="D85" s="49"/>
      <c r="E85" s="49"/>
      <c r="F85" s="88"/>
      <c r="G85" s="88"/>
      <c r="H85" s="88"/>
      <c r="I85" s="88"/>
      <c r="J85" s="88"/>
      <c r="K85" s="88"/>
      <c r="L85" s="88"/>
      <c r="M85" s="190"/>
    </row>
    <row r="86" spans="1:13" ht="30.75" customHeight="1">
      <c r="A86" s="165" t="s">
        <v>68</v>
      </c>
      <c r="B86" s="49"/>
      <c r="C86" s="49"/>
      <c r="D86" s="49"/>
      <c r="E86" s="49"/>
      <c r="F86" s="45"/>
      <c r="G86" s="45"/>
      <c r="H86" s="45"/>
      <c r="I86" s="45"/>
      <c r="J86" s="45"/>
      <c r="K86" s="45"/>
      <c r="L86" s="45"/>
      <c r="M86" s="156"/>
    </row>
    <row r="87" spans="1:13" ht="15" customHeight="1">
      <c r="A87" s="163" t="s">
        <v>69</v>
      </c>
      <c r="B87" s="112"/>
      <c r="C87" s="55"/>
      <c r="D87" s="112"/>
      <c r="E87" s="112"/>
      <c r="F87" s="45"/>
      <c r="G87" s="45"/>
      <c r="H87" s="45"/>
      <c r="I87" s="45"/>
      <c r="J87" s="45"/>
      <c r="K87" s="45"/>
      <c r="L87" s="45"/>
      <c r="M87" s="156"/>
    </row>
    <row r="88" spans="1:13" ht="48.75" customHeight="1">
      <c r="A88" s="163" t="s">
        <v>70</v>
      </c>
      <c r="B88" s="49"/>
      <c r="C88" s="49"/>
      <c r="D88" s="49"/>
      <c r="E88" s="49"/>
      <c r="F88" s="45"/>
      <c r="G88" s="45"/>
      <c r="H88" s="45"/>
      <c r="I88" s="45"/>
      <c r="J88" s="45"/>
      <c r="K88" s="45"/>
      <c r="L88" s="45"/>
      <c r="M88" s="156"/>
    </row>
    <row r="89" spans="1:13" ht="50.25" customHeight="1">
      <c r="A89" s="163" t="s">
        <v>71</v>
      </c>
      <c r="B89" s="49"/>
      <c r="C89" s="49"/>
      <c r="D89" s="49"/>
      <c r="E89" s="49"/>
      <c r="F89" s="45"/>
      <c r="G89" s="45"/>
      <c r="H89" s="45"/>
      <c r="I89" s="45"/>
      <c r="J89" s="45"/>
      <c r="K89" s="45"/>
      <c r="L89" s="45"/>
      <c r="M89" s="156"/>
    </row>
    <row r="90" spans="1:13" ht="15" customHeight="1">
      <c r="A90" s="163" t="s">
        <v>73</v>
      </c>
      <c r="B90" s="49"/>
      <c r="C90" s="49"/>
      <c r="D90" s="49"/>
      <c r="E90" s="49"/>
      <c r="F90" s="45"/>
      <c r="G90" s="45"/>
      <c r="H90" s="45"/>
      <c r="I90" s="45"/>
      <c r="J90" s="45"/>
      <c r="K90" s="45"/>
      <c r="L90" s="45"/>
      <c r="M90" s="156"/>
    </row>
    <row r="91" spans="1:13" ht="15" customHeight="1">
      <c r="A91" s="172" t="s">
        <v>74</v>
      </c>
      <c r="B91" s="58"/>
      <c r="C91" s="58"/>
      <c r="D91" s="58"/>
      <c r="E91" s="58"/>
      <c r="F91" s="62"/>
      <c r="G91" s="62"/>
      <c r="H91" s="62"/>
      <c r="I91" s="62"/>
      <c r="J91" s="62"/>
      <c r="K91" s="62"/>
      <c r="L91" s="62"/>
      <c r="M91" s="170"/>
    </row>
    <row r="92" spans="1:13" ht="42" customHeight="1">
      <c r="A92" s="191" t="s">
        <v>194</v>
      </c>
      <c r="B92" s="60"/>
      <c r="C92" s="54"/>
      <c r="D92" s="54"/>
      <c r="E92" s="54"/>
      <c r="F92" s="42">
        <f t="shared" ref="F92:M92" si="22">F93+F98+F99+F100</f>
        <v>3365.8</v>
      </c>
      <c r="G92" s="42">
        <f t="shared" si="22"/>
        <v>3500.5</v>
      </c>
      <c r="H92" s="42">
        <f t="shared" si="22"/>
        <v>3640.5</v>
      </c>
      <c r="I92" s="42">
        <f t="shared" si="22"/>
        <v>4577.7</v>
      </c>
      <c r="J92" s="42">
        <f t="shared" si="22"/>
        <v>4577.7</v>
      </c>
      <c r="K92" s="42">
        <f t="shared" si="22"/>
        <v>4577.7</v>
      </c>
      <c r="L92" s="42">
        <f t="shared" si="22"/>
        <v>4577.7</v>
      </c>
      <c r="M92" s="154">
        <f t="shared" si="22"/>
        <v>28817.600000000002</v>
      </c>
    </row>
    <row r="93" spans="1:13" ht="18.75" customHeight="1">
      <c r="A93" s="175" t="s">
        <v>66</v>
      </c>
      <c r="B93" s="112">
        <v>810</v>
      </c>
      <c r="C93" s="55" t="s">
        <v>76</v>
      </c>
      <c r="D93" s="112" t="s">
        <v>86</v>
      </c>
      <c r="E93" s="112">
        <v>800</v>
      </c>
      <c r="F93" s="36">
        <f>3294+71.8</f>
        <v>3365.8</v>
      </c>
      <c r="G93" s="36">
        <f>3425.8+74.7</f>
        <v>3500.5</v>
      </c>
      <c r="H93" s="36">
        <f>3562.8+77.7</f>
        <v>3640.5</v>
      </c>
      <c r="I93" s="36">
        <f>4500+77.7</f>
        <v>4577.7</v>
      </c>
      <c r="J93" s="36">
        <f t="shared" ref="J93:L93" si="23">4500+77.7</f>
        <v>4577.7</v>
      </c>
      <c r="K93" s="36">
        <f t="shared" si="23"/>
        <v>4577.7</v>
      </c>
      <c r="L93" s="36">
        <f t="shared" si="23"/>
        <v>4577.7</v>
      </c>
      <c r="M93" s="156">
        <f>SUM(F93:L93)</f>
        <v>28817.600000000002</v>
      </c>
    </row>
    <row r="94" spans="1:13" ht="15" customHeight="1">
      <c r="A94" s="164" t="s">
        <v>67</v>
      </c>
      <c r="B94" s="49"/>
      <c r="C94" s="49"/>
      <c r="D94" s="49"/>
      <c r="E94" s="49"/>
      <c r="F94" s="45"/>
      <c r="G94" s="45"/>
      <c r="H94" s="45"/>
      <c r="I94" s="45"/>
      <c r="J94" s="45"/>
      <c r="K94" s="45"/>
      <c r="L94" s="45"/>
      <c r="M94" s="156"/>
    </row>
    <row r="95" spans="1:13" ht="36" customHeight="1">
      <c r="A95" s="165" t="s">
        <v>68</v>
      </c>
      <c r="B95" s="49"/>
      <c r="C95" s="49"/>
      <c r="D95" s="49"/>
      <c r="E95" s="49"/>
      <c r="F95" s="45"/>
      <c r="G95" s="45"/>
      <c r="H95" s="45"/>
      <c r="I95" s="45"/>
      <c r="J95" s="45"/>
      <c r="K95" s="45"/>
      <c r="L95" s="45"/>
      <c r="M95" s="156"/>
    </row>
    <row r="96" spans="1:13" ht="19.5" customHeight="1">
      <c r="A96" s="163" t="s">
        <v>69</v>
      </c>
      <c r="B96" s="112"/>
      <c r="C96" s="55"/>
      <c r="D96" s="112"/>
      <c r="E96" s="112"/>
      <c r="F96" s="36"/>
      <c r="G96" s="36"/>
      <c r="H96" s="36"/>
      <c r="I96" s="36"/>
      <c r="J96" s="36"/>
      <c r="K96" s="36"/>
      <c r="L96" s="36"/>
      <c r="M96" s="156"/>
    </row>
    <row r="97" spans="1:13" ht="48.75" customHeight="1">
      <c r="A97" s="163" t="s">
        <v>70</v>
      </c>
      <c r="B97" s="49"/>
      <c r="C97" s="49"/>
      <c r="D97" s="49"/>
      <c r="E97" s="49"/>
      <c r="F97" s="45"/>
      <c r="G97" s="45"/>
      <c r="H97" s="45"/>
      <c r="I97" s="45"/>
      <c r="J97" s="45"/>
      <c r="K97" s="45"/>
      <c r="L97" s="45"/>
      <c r="M97" s="156"/>
    </row>
    <row r="98" spans="1:13" ht="48.75" customHeight="1">
      <c r="A98" s="163" t="s">
        <v>71</v>
      </c>
      <c r="B98" s="49"/>
      <c r="C98" s="49"/>
      <c r="D98" s="49"/>
      <c r="E98" s="49"/>
      <c r="F98" s="45"/>
      <c r="G98" s="45"/>
      <c r="H98" s="45"/>
      <c r="I98" s="45"/>
      <c r="J98" s="45"/>
      <c r="K98" s="45"/>
      <c r="L98" s="45"/>
      <c r="M98" s="156"/>
    </row>
    <row r="99" spans="1:13" ht="15" customHeight="1">
      <c r="A99" s="163" t="s">
        <v>73</v>
      </c>
      <c r="B99" s="49"/>
      <c r="C99" s="49"/>
      <c r="D99" s="49"/>
      <c r="E99" s="49"/>
      <c r="F99" s="45"/>
      <c r="G99" s="45"/>
      <c r="H99" s="45"/>
      <c r="I99" s="45"/>
      <c r="J99" s="45"/>
      <c r="K99" s="45"/>
      <c r="L99" s="45"/>
      <c r="M99" s="156"/>
    </row>
    <row r="100" spans="1:13" ht="15" customHeight="1" thickBot="1">
      <c r="A100" s="172" t="s">
        <v>74</v>
      </c>
      <c r="B100" s="58"/>
      <c r="C100" s="58"/>
      <c r="D100" s="58"/>
      <c r="E100" s="58"/>
      <c r="F100" s="62"/>
      <c r="G100" s="62"/>
      <c r="H100" s="62"/>
      <c r="I100" s="62"/>
      <c r="J100" s="62"/>
      <c r="K100" s="62"/>
      <c r="L100" s="62"/>
      <c r="M100" s="170"/>
    </row>
    <row r="101" spans="1:13" ht="31.5" hidden="1" customHeight="1">
      <c r="A101" s="192" t="s">
        <v>55</v>
      </c>
      <c r="B101" s="142"/>
      <c r="C101" s="143"/>
      <c r="D101" s="143"/>
      <c r="E101" s="143"/>
      <c r="F101" s="144">
        <f t="shared" ref="F101:M119" si="24">F102+F107+F108+F109</f>
        <v>0</v>
      </c>
      <c r="G101" s="144">
        <f t="shared" si="24"/>
        <v>0</v>
      </c>
      <c r="H101" s="144">
        <f t="shared" si="24"/>
        <v>0</v>
      </c>
      <c r="I101" s="144">
        <f>I102+I107+I108+I109</f>
        <v>0</v>
      </c>
      <c r="J101" s="144">
        <f>J102+J107+J108+J109</f>
        <v>0</v>
      </c>
      <c r="K101" s="144">
        <f>K102+K107+K108+K109</f>
        <v>0</v>
      </c>
      <c r="L101" s="144">
        <f>L102+L107+L108+L109</f>
        <v>0</v>
      </c>
      <c r="M101" s="193">
        <f t="shared" si="24"/>
        <v>0</v>
      </c>
    </row>
    <row r="102" spans="1:13" ht="16.5" hidden="1" customHeight="1">
      <c r="A102" s="194" t="s">
        <v>66</v>
      </c>
      <c r="B102" s="63">
        <v>810</v>
      </c>
      <c r="C102" s="64" t="s">
        <v>76</v>
      </c>
      <c r="D102" s="64" t="s">
        <v>87</v>
      </c>
      <c r="E102" s="64">
        <v>800</v>
      </c>
      <c r="F102" s="45"/>
      <c r="G102" s="45"/>
      <c r="H102" s="45"/>
      <c r="I102" s="45"/>
      <c r="J102" s="45"/>
      <c r="K102" s="45"/>
      <c r="L102" s="45"/>
      <c r="M102" s="156">
        <f>SUM(F102:L102)</f>
        <v>0</v>
      </c>
    </row>
    <row r="103" spans="1:13" ht="23.25" hidden="1" customHeight="1">
      <c r="A103" s="164" t="s">
        <v>67</v>
      </c>
      <c r="B103" s="65"/>
      <c r="C103" s="49"/>
      <c r="D103" s="49"/>
      <c r="E103" s="49"/>
      <c r="F103" s="45"/>
      <c r="G103" s="45"/>
      <c r="H103" s="45"/>
      <c r="I103" s="45"/>
      <c r="J103" s="45"/>
      <c r="K103" s="45"/>
      <c r="L103" s="45"/>
      <c r="M103" s="156"/>
    </row>
    <row r="104" spans="1:13" ht="32.25" hidden="1" customHeight="1">
      <c r="A104" s="165" t="s">
        <v>68</v>
      </c>
      <c r="B104" s="65"/>
      <c r="C104" s="49"/>
      <c r="D104" s="49"/>
      <c r="E104" s="49"/>
      <c r="F104" s="45"/>
      <c r="G104" s="45"/>
      <c r="H104" s="45"/>
      <c r="I104" s="45"/>
      <c r="J104" s="45"/>
      <c r="K104" s="45"/>
      <c r="L104" s="45"/>
      <c r="M104" s="156"/>
    </row>
    <row r="105" spans="1:13" ht="15" hidden="1" customHeight="1">
      <c r="A105" s="163" t="s">
        <v>69</v>
      </c>
      <c r="B105" s="63"/>
      <c r="C105" s="64"/>
      <c r="D105" s="64"/>
      <c r="E105" s="64"/>
      <c r="F105" s="45"/>
      <c r="G105" s="118"/>
      <c r="H105" s="45"/>
      <c r="I105" s="45"/>
      <c r="J105" s="45"/>
      <c r="K105" s="45"/>
      <c r="L105" s="45"/>
      <c r="M105" s="156"/>
    </row>
    <row r="106" spans="1:13" ht="49.5" hidden="1" customHeight="1">
      <c r="A106" s="163" t="s">
        <v>70</v>
      </c>
      <c r="B106" s="65"/>
      <c r="C106" s="49"/>
      <c r="D106" s="49"/>
      <c r="E106" s="49"/>
      <c r="F106" s="45"/>
      <c r="G106" s="119"/>
      <c r="H106" s="45"/>
      <c r="I106" s="45"/>
      <c r="J106" s="45"/>
      <c r="K106" s="45"/>
      <c r="L106" s="45"/>
      <c r="M106" s="156"/>
    </row>
    <row r="107" spans="1:13" ht="30" hidden="1" customHeight="1">
      <c r="A107" s="163" t="s">
        <v>71</v>
      </c>
      <c r="B107" s="65"/>
      <c r="C107" s="49"/>
      <c r="D107" s="49"/>
      <c r="E107" s="49"/>
      <c r="F107" s="45"/>
      <c r="G107" s="45"/>
      <c r="H107" s="45"/>
      <c r="I107" s="45"/>
      <c r="J107" s="45"/>
      <c r="K107" s="45"/>
      <c r="L107" s="45"/>
      <c r="M107" s="156"/>
    </row>
    <row r="108" spans="1:13" ht="15" hidden="1" customHeight="1">
      <c r="A108" s="163" t="s">
        <v>73</v>
      </c>
      <c r="B108" s="65"/>
      <c r="C108" s="49"/>
      <c r="D108" s="49"/>
      <c r="E108" s="49"/>
      <c r="F108" s="45"/>
      <c r="G108" s="45"/>
      <c r="H108" s="45"/>
      <c r="I108" s="45"/>
      <c r="J108" s="45"/>
      <c r="K108" s="45"/>
      <c r="L108" s="45"/>
      <c r="M108" s="156"/>
    </row>
    <row r="109" spans="1:13" ht="15" hidden="1" customHeight="1">
      <c r="A109" s="172" t="s">
        <v>74</v>
      </c>
      <c r="B109" s="66"/>
      <c r="C109" s="58"/>
      <c r="D109" s="58"/>
      <c r="E109" s="58"/>
      <c r="F109" s="62"/>
      <c r="G109" s="62"/>
      <c r="H109" s="62"/>
      <c r="I109" s="62"/>
      <c r="J109" s="62"/>
      <c r="K109" s="62"/>
      <c r="L109" s="62"/>
      <c r="M109" s="170"/>
    </row>
    <row r="110" spans="1:13" ht="51" customHeight="1">
      <c r="A110" s="191" t="s">
        <v>88</v>
      </c>
      <c r="B110" s="60"/>
      <c r="C110" s="54"/>
      <c r="D110" s="54"/>
      <c r="E110" s="54"/>
      <c r="F110" s="42">
        <f t="shared" si="24"/>
        <v>7100</v>
      </c>
      <c r="G110" s="42">
        <f t="shared" si="24"/>
        <v>7100</v>
      </c>
      <c r="H110" s="42">
        <f t="shared" si="24"/>
        <v>7100</v>
      </c>
      <c r="I110" s="42">
        <f t="shared" si="24"/>
        <v>7100</v>
      </c>
      <c r="J110" s="42">
        <f t="shared" si="24"/>
        <v>7100</v>
      </c>
      <c r="K110" s="42">
        <f t="shared" si="24"/>
        <v>7100</v>
      </c>
      <c r="L110" s="42">
        <f t="shared" si="24"/>
        <v>7100</v>
      </c>
      <c r="M110" s="154">
        <f t="shared" si="24"/>
        <v>49700</v>
      </c>
    </row>
    <row r="111" spans="1:13" ht="15" customHeight="1">
      <c r="A111" s="175" t="s">
        <v>66</v>
      </c>
      <c r="B111" s="112">
        <v>828</v>
      </c>
      <c r="C111" s="55" t="s">
        <v>76</v>
      </c>
      <c r="D111" s="112" t="s">
        <v>89</v>
      </c>
      <c r="E111" s="112">
        <v>800</v>
      </c>
      <c r="F111" s="45">
        <v>7100</v>
      </c>
      <c r="G111" s="45">
        <v>7100</v>
      </c>
      <c r="H111" s="45">
        <v>7100</v>
      </c>
      <c r="I111" s="45">
        <v>7100</v>
      </c>
      <c r="J111" s="45">
        <v>7100</v>
      </c>
      <c r="K111" s="45">
        <v>7100</v>
      </c>
      <c r="L111" s="45">
        <v>7100</v>
      </c>
      <c r="M111" s="156">
        <f>SUM(F111:L111)</f>
        <v>49700</v>
      </c>
    </row>
    <row r="112" spans="1:13" ht="15" customHeight="1">
      <c r="A112" s="164" t="s">
        <v>67</v>
      </c>
      <c r="B112" s="49"/>
      <c r="C112" s="49"/>
      <c r="D112" s="49"/>
      <c r="E112" s="49"/>
      <c r="F112" s="45"/>
      <c r="G112" s="45"/>
      <c r="H112" s="45"/>
      <c r="I112" s="45"/>
      <c r="J112" s="45"/>
      <c r="K112" s="45"/>
      <c r="L112" s="45"/>
      <c r="M112" s="156"/>
    </row>
    <row r="113" spans="1:13" ht="30" customHeight="1">
      <c r="A113" s="165" t="s">
        <v>68</v>
      </c>
      <c r="B113" s="49"/>
      <c r="C113" s="49"/>
      <c r="D113" s="49"/>
      <c r="E113" s="49"/>
      <c r="F113" s="45"/>
      <c r="G113" s="45"/>
      <c r="H113" s="45"/>
      <c r="I113" s="45"/>
      <c r="J113" s="45"/>
      <c r="K113" s="45"/>
      <c r="L113" s="45"/>
      <c r="M113" s="156"/>
    </row>
    <row r="114" spans="1:13" ht="19.5" customHeight="1">
      <c r="A114" s="163" t="s">
        <v>69</v>
      </c>
      <c r="B114" s="112"/>
      <c r="C114" s="55"/>
      <c r="D114" s="112"/>
      <c r="E114" s="112"/>
      <c r="F114" s="36"/>
      <c r="G114" s="36"/>
      <c r="H114" s="36"/>
      <c r="I114" s="36"/>
      <c r="J114" s="36"/>
      <c r="K114" s="36"/>
      <c r="L114" s="36"/>
      <c r="M114" s="156"/>
    </row>
    <row r="115" spans="1:13" ht="47.25" customHeight="1">
      <c r="A115" s="163" t="s">
        <v>70</v>
      </c>
      <c r="B115" s="49"/>
      <c r="C115" s="49"/>
      <c r="D115" s="49"/>
      <c r="E115" s="49"/>
      <c r="F115" s="45"/>
      <c r="G115" s="45"/>
      <c r="H115" s="45"/>
      <c r="I115" s="45"/>
      <c r="J115" s="45"/>
      <c r="K115" s="45"/>
      <c r="L115" s="45"/>
      <c r="M115" s="156"/>
    </row>
    <row r="116" spans="1:13" ht="49.5" customHeight="1">
      <c r="A116" s="163" t="s">
        <v>71</v>
      </c>
      <c r="B116" s="49"/>
      <c r="C116" s="49"/>
      <c r="D116" s="49"/>
      <c r="E116" s="49"/>
      <c r="F116" s="45"/>
      <c r="G116" s="45"/>
      <c r="H116" s="45"/>
      <c r="I116" s="45"/>
      <c r="J116" s="45"/>
      <c r="K116" s="45"/>
      <c r="L116" s="45"/>
      <c r="M116" s="156"/>
    </row>
    <row r="117" spans="1:13" ht="15" customHeight="1">
      <c r="A117" s="163" t="s">
        <v>73</v>
      </c>
      <c r="B117" s="49"/>
      <c r="C117" s="49"/>
      <c r="D117" s="49"/>
      <c r="E117" s="49"/>
      <c r="F117" s="45"/>
      <c r="G117" s="45"/>
      <c r="H117" s="45"/>
      <c r="I117" s="45"/>
      <c r="J117" s="45"/>
      <c r="K117" s="45"/>
      <c r="L117" s="45"/>
      <c r="M117" s="156"/>
    </row>
    <row r="118" spans="1:13" ht="15" customHeight="1">
      <c r="A118" s="172" t="s">
        <v>74</v>
      </c>
      <c r="B118" s="58"/>
      <c r="C118" s="58"/>
      <c r="D118" s="58"/>
      <c r="E118" s="58"/>
      <c r="F118" s="62"/>
      <c r="G118" s="62"/>
      <c r="H118" s="62"/>
      <c r="I118" s="62"/>
      <c r="J118" s="62"/>
      <c r="K118" s="62"/>
      <c r="L118" s="62"/>
      <c r="M118" s="170"/>
    </row>
    <row r="119" spans="1:13" ht="50.25" customHeight="1">
      <c r="A119" s="191" t="s">
        <v>59</v>
      </c>
      <c r="B119" s="60"/>
      <c r="C119" s="54"/>
      <c r="D119" s="54"/>
      <c r="E119" s="54"/>
      <c r="F119" s="42">
        <f t="shared" si="24"/>
        <v>0</v>
      </c>
      <c r="G119" s="42">
        <f t="shared" si="24"/>
        <v>0</v>
      </c>
      <c r="H119" s="42">
        <f t="shared" si="24"/>
        <v>0</v>
      </c>
      <c r="I119" s="42">
        <f t="shared" si="24"/>
        <v>34000</v>
      </c>
      <c r="J119" s="42">
        <f t="shared" si="24"/>
        <v>34000</v>
      </c>
      <c r="K119" s="42">
        <f t="shared" si="24"/>
        <v>34000</v>
      </c>
      <c r="L119" s="42">
        <f t="shared" si="24"/>
        <v>34000</v>
      </c>
      <c r="M119" s="154">
        <f t="shared" si="24"/>
        <v>136000</v>
      </c>
    </row>
    <row r="120" spans="1:13" ht="18" customHeight="1">
      <c r="A120" s="175" t="s">
        <v>66</v>
      </c>
      <c r="B120" s="112">
        <v>828</v>
      </c>
      <c r="C120" s="55" t="s">
        <v>76</v>
      </c>
      <c r="D120" s="112" t="s">
        <v>90</v>
      </c>
      <c r="E120" s="112">
        <v>800</v>
      </c>
      <c r="F120" s="45">
        <f>SUM(F121:F124)</f>
        <v>0</v>
      </c>
      <c r="G120" s="45">
        <f>SUM(G121:G124)</f>
        <v>0</v>
      </c>
      <c r="H120" s="45">
        <f>SUM(H121:H124)</f>
        <v>0</v>
      </c>
      <c r="I120" s="45">
        <v>34000</v>
      </c>
      <c r="J120" s="45">
        <v>34000</v>
      </c>
      <c r="K120" s="45">
        <v>34000</v>
      </c>
      <c r="L120" s="45">
        <v>34000</v>
      </c>
      <c r="M120" s="156">
        <f>SUM(F120:L120)</f>
        <v>136000</v>
      </c>
    </row>
    <row r="121" spans="1:13" ht="15" customHeight="1">
      <c r="A121" s="164" t="s">
        <v>67</v>
      </c>
      <c r="B121" s="49"/>
      <c r="C121" s="49"/>
      <c r="D121" s="49"/>
      <c r="E121" s="49"/>
      <c r="F121" s="45"/>
      <c r="G121" s="45"/>
      <c r="H121" s="45"/>
      <c r="I121" s="45"/>
      <c r="J121" s="45"/>
      <c r="K121" s="45"/>
      <c r="L121" s="45"/>
      <c r="M121" s="156"/>
    </row>
    <row r="122" spans="1:13" ht="30" customHeight="1">
      <c r="A122" s="165" t="s">
        <v>68</v>
      </c>
      <c r="B122" s="49"/>
      <c r="C122" s="49"/>
      <c r="D122" s="49"/>
      <c r="E122" s="49"/>
      <c r="F122" s="45"/>
      <c r="G122" s="45"/>
      <c r="H122" s="45"/>
      <c r="I122" s="45"/>
      <c r="J122" s="45"/>
      <c r="K122" s="45"/>
      <c r="L122" s="45"/>
      <c r="M122" s="156"/>
    </row>
    <row r="123" spans="1:13" ht="15" customHeight="1">
      <c r="A123" s="163" t="s">
        <v>69</v>
      </c>
      <c r="B123" s="112"/>
      <c r="C123" s="55"/>
      <c r="D123" s="112"/>
      <c r="E123" s="112"/>
      <c r="F123" s="45"/>
      <c r="G123" s="45"/>
      <c r="H123" s="45"/>
      <c r="I123" s="45"/>
      <c r="J123" s="45"/>
      <c r="K123" s="45"/>
      <c r="L123" s="45"/>
      <c r="M123" s="156"/>
    </row>
    <row r="124" spans="1:13" ht="51.75" customHeight="1">
      <c r="A124" s="163" t="s">
        <v>70</v>
      </c>
      <c r="B124" s="49"/>
      <c r="C124" s="49"/>
      <c r="D124" s="49"/>
      <c r="E124" s="49"/>
      <c r="F124" s="45"/>
      <c r="G124" s="45"/>
      <c r="H124" s="45"/>
      <c r="I124" s="45"/>
      <c r="J124" s="45"/>
      <c r="K124" s="45"/>
      <c r="L124" s="45"/>
      <c r="M124" s="156"/>
    </row>
    <row r="125" spans="1:13" ht="50.25" customHeight="1">
      <c r="A125" s="163" t="s">
        <v>71</v>
      </c>
      <c r="B125" s="49"/>
      <c r="C125" s="49"/>
      <c r="D125" s="49"/>
      <c r="E125" s="49"/>
      <c r="F125" s="45"/>
      <c r="G125" s="45"/>
      <c r="H125" s="45"/>
      <c r="I125" s="45"/>
      <c r="J125" s="45"/>
      <c r="K125" s="45"/>
      <c r="L125" s="45"/>
      <c r="M125" s="156"/>
    </row>
    <row r="126" spans="1:13" ht="15" customHeight="1">
      <c r="A126" s="163" t="s">
        <v>73</v>
      </c>
      <c r="B126" s="49"/>
      <c r="C126" s="49"/>
      <c r="D126" s="49"/>
      <c r="E126" s="49"/>
      <c r="F126" s="45"/>
      <c r="G126" s="45"/>
      <c r="H126" s="45"/>
      <c r="I126" s="45"/>
      <c r="J126" s="45"/>
      <c r="K126" s="45"/>
      <c r="L126" s="45"/>
      <c r="M126" s="156"/>
    </row>
    <row r="127" spans="1:13" ht="15" customHeight="1">
      <c r="A127" s="195" t="s">
        <v>74</v>
      </c>
      <c r="B127" s="196"/>
      <c r="C127" s="196"/>
      <c r="D127" s="196"/>
      <c r="E127" s="196"/>
      <c r="F127" s="197"/>
      <c r="G127" s="197"/>
      <c r="H127" s="197"/>
      <c r="I127" s="197"/>
      <c r="J127" s="197"/>
      <c r="K127" s="197"/>
      <c r="L127" s="197"/>
      <c r="M127" s="198"/>
    </row>
    <row r="128" spans="1:13" ht="33.75" customHeight="1">
      <c r="A128" s="67"/>
      <c r="B128" s="68"/>
      <c r="C128" s="68"/>
      <c r="D128" s="68"/>
      <c r="E128" s="68"/>
      <c r="F128" s="69"/>
      <c r="G128" s="69"/>
      <c r="H128" s="70"/>
      <c r="I128" s="70"/>
      <c r="J128" s="70"/>
      <c r="K128" s="70"/>
      <c r="L128" s="70"/>
      <c r="M128" s="70"/>
    </row>
  </sheetData>
  <mergeCells count="7">
    <mergeCell ref="A16:A19"/>
    <mergeCell ref="A1:M1"/>
    <mergeCell ref="A2:M2"/>
    <mergeCell ref="A4:A5"/>
    <mergeCell ref="B4:E4"/>
    <mergeCell ref="F4:M4"/>
    <mergeCell ref="B5:E5"/>
  </mergeCells>
  <pageMargins left="0.59055118110236227" right="0.59055118110236227" top="0.43307086614173229" bottom="0.39370078740157483" header="0.31496062992125984" footer="0.31496062992125984"/>
  <pageSetup paperSize="9" scale="58" firstPageNumber="55" fitToHeight="6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N62"/>
  <sheetViews>
    <sheetView view="pageBreakPreview" topLeftCell="A36" zoomScaleNormal="80" zoomScaleSheetLayoutView="100" workbookViewId="0">
      <selection activeCell="M57" sqref="M57"/>
    </sheetView>
  </sheetViews>
  <sheetFormatPr defaultColWidth="9.140625" defaultRowHeight="15"/>
  <cols>
    <col min="1" max="1" width="9.28515625" style="71" customWidth="1"/>
    <col min="2" max="2" width="55.42578125" style="71" customWidth="1"/>
    <col min="3" max="3" width="21.42578125" style="71" customWidth="1"/>
    <col min="4" max="4" width="26.140625" style="71" customWidth="1"/>
    <col min="5" max="5" width="27.140625" style="71" customWidth="1"/>
    <col min="6" max="6" width="21" style="71" hidden="1" customWidth="1"/>
    <col min="7" max="7" width="9.140625" style="18" bestFit="1" customWidth="1"/>
    <col min="8" max="16384" width="9.140625" style="18"/>
  </cols>
  <sheetData>
    <row r="1" spans="1:14" s="11" customFormat="1" ht="70.5" customHeight="1">
      <c r="A1" s="72"/>
      <c r="B1" s="73"/>
      <c r="C1" s="73"/>
      <c r="D1" s="287" t="s">
        <v>195</v>
      </c>
      <c r="E1" s="287"/>
    </row>
    <row r="2" spans="1:14" ht="18.75">
      <c r="A2" s="226"/>
      <c r="B2" s="226"/>
      <c r="C2" s="226"/>
      <c r="D2" s="226"/>
      <c r="E2" s="226"/>
      <c r="F2" s="226"/>
    </row>
    <row r="3" spans="1:14" ht="43.5" customHeight="1">
      <c r="A3" s="225" t="s">
        <v>180</v>
      </c>
      <c r="B3" s="225"/>
      <c r="C3" s="225"/>
      <c r="D3" s="225"/>
      <c r="E3" s="225"/>
      <c r="F3" s="225"/>
    </row>
    <row r="4" spans="1:14" ht="18.75" customHeight="1">
      <c r="A4" s="23"/>
      <c r="B4" s="23"/>
      <c r="C4" s="23"/>
      <c r="D4" s="23"/>
      <c r="E4" s="23"/>
      <c r="F4" s="23"/>
    </row>
    <row r="5" spans="1:14" ht="51.75" customHeight="1">
      <c r="A5" s="133" t="s">
        <v>179</v>
      </c>
      <c r="B5" s="133" t="s">
        <v>91</v>
      </c>
      <c r="C5" s="133" t="s">
        <v>92</v>
      </c>
      <c r="D5" s="133" t="s">
        <v>93</v>
      </c>
      <c r="E5" s="133" t="s">
        <v>94</v>
      </c>
      <c r="F5" s="200" t="s">
        <v>95</v>
      </c>
    </row>
    <row r="6" spans="1:14" ht="19.5" customHeight="1">
      <c r="A6" s="133">
        <v>1</v>
      </c>
      <c r="B6" s="133">
        <v>2</v>
      </c>
      <c r="C6" s="133">
        <v>3</v>
      </c>
      <c r="D6" s="133">
        <v>4</v>
      </c>
      <c r="E6" s="133">
        <v>5</v>
      </c>
      <c r="F6" s="200">
        <v>6</v>
      </c>
    </row>
    <row r="7" spans="1:14" ht="20.25" customHeight="1">
      <c r="A7" s="25" t="s">
        <v>5</v>
      </c>
      <c r="B7" s="288" t="s">
        <v>6</v>
      </c>
      <c r="C7" s="288"/>
      <c r="D7" s="288"/>
      <c r="E7" s="288"/>
      <c r="F7" s="199"/>
    </row>
    <row r="8" spans="1:14" s="12" customFormat="1" ht="57.75" customHeight="1">
      <c r="A8" s="25" t="s">
        <v>7</v>
      </c>
      <c r="B8" s="79" t="s">
        <v>228</v>
      </c>
      <c r="C8" s="25" t="s">
        <v>96</v>
      </c>
      <c r="D8" s="25"/>
      <c r="E8" s="25"/>
      <c r="F8" s="74"/>
      <c r="M8" s="12" t="s">
        <v>169</v>
      </c>
    </row>
    <row r="9" spans="1:14" s="12" customFormat="1" ht="48.75" customHeight="1">
      <c r="A9" s="216" t="s">
        <v>7</v>
      </c>
      <c r="B9" s="79" t="s">
        <v>229</v>
      </c>
      <c r="C9" s="25" t="s">
        <v>96</v>
      </c>
      <c r="D9" s="25"/>
      <c r="E9" s="25"/>
      <c r="F9" s="74"/>
    </row>
    <row r="10" spans="1:14" s="12" customFormat="1" ht="131.25" customHeight="1">
      <c r="A10" s="25" t="s">
        <v>97</v>
      </c>
      <c r="B10" s="217" t="s">
        <v>196</v>
      </c>
      <c r="C10" s="81">
        <v>45306</v>
      </c>
      <c r="D10" s="25" t="s">
        <v>236</v>
      </c>
      <c r="E10" s="218" t="s">
        <v>98</v>
      </c>
      <c r="F10" s="74"/>
    </row>
    <row r="11" spans="1:14" s="12" customFormat="1" ht="80.25" customHeight="1">
      <c r="A11" s="25" t="s">
        <v>99</v>
      </c>
      <c r="B11" s="217" t="s">
        <v>100</v>
      </c>
      <c r="C11" s="81" t="s">
        <v>202</v>
      </c>
      <c r="D11" s="25" t="s">
        <v>236</v>
      </c>
      <c r="E11" s="219" t="s">
        <v>101</v>
      </c>
      <c r="F11" s="74"/>
      <c r="N11" s="12" t="s">
        <v>72</v>
      </c>
    </row>
    <row r="12" spans="1:14" ht="75" customHeight="1">
      <c r="A12" s="25" t="s">
        <v>102</v>
      </c>
      <c r="B12" s="217" t="s">
        <v>103</v>
      </c>
      <c r="C12" s="81" t="s">
        <v>203</v>
      </c>
      <c r="D12" s="25" t="s">
        <v>236</v>
      </c>
      <c r="E12" s="218" t="s">
        <v>104</v>
      </c>
      <c r="F12" s="74"/>
      <c r="M12" s="18" t="s">
        <v>169</v>
      </c>
    </row>
    <row r="13" spans="1:14" ht="69.75" customHeight="1">
      <c r="A13" s="25" t="s">
        <v>34</v>
      </c>
      <c r="B13" s="79" t="s">
        <v>35</v>
      </c>
      <c r="C13" s="25" t="s">
        <v>96</v>
      </c>
      <c r="D13" s="25"/>
      <c r="E13" s="25"/>
      <c r="F13" s="74"/>
    </row>
    <row r="14" spans="1:14" ht="66" customHeight="1">
      <c r="A14" s="25" t="s">
        <v>34</v>
      </c>
      <c r="B14" s="79" t="s">
        <v>105</v>
      </c>
      <c r="C14" s="25" t="s">
        <v>96</v>
      </c>
      <c r="D14" s="25"/>
      <c r="E14" s="25"/>
      <c r="F14" s="75"/>
    </row>
    <row r="15" spans="1:14" ht="63.75" customHeight="1">
      <c r="A15" s="25" t="s">
        <v>106</v>
      </c>
      <c r="B15" s="79" t="s">
        <v>197</v>
      </c>
      <c r="C15" s="81">
        <v>45313</v>
      </c>
      <c r="D15" s="25" t="s">
        <v>236</v>
      </c>
      <c r="E15" s="25" t="s">
        <v>107</v>
      </c>
      <c r="F15" s="203"/>
    </row>
    <row r="16" spans="1:14" ht="77.25" customHeight="1">
      <c r="A16" s="25" t="s">
        <v>108</v>
      </c>
      <c r="B16" s="79" t="s">
        <v>198</v>
      </c>
      <c r="C16" s="81" t="s">
        <v>204</v>
      </c>
      <c r="D16" s="25" t="s">
        <v>236</v>
      </c>
      <c r="E16" s="218" t="s">
        <v>101</v>
      </c>
      <c r="F16" s="203"/>
    </row>
    <row r="17" spans="1:14" ht="80.25" customHeight="1">
      <c r="A17" s="25" t="s">
        <v>109</v>
      </c>
      <c r="B17" s="79" t="s">
        <v>110</v>
      </c>
      <c r="C17" s="81" t="s">
        <v>203</v>
      </c>
      <c r="D17" s="25" t="s">
        <v>236</v>
      </c>
      <c r="E17" s="218" t="s">
        <v>104</v>
      </c>
      <c r="F17" s="203"/>
    </row>
    <row r="18" spans="1:14" s="76" customFormat="1" ht="82.5" customHeight="1">
      <c r="A18" s="25" t="s">
        <v>36</v>
      </c>
      <c r="B18" s="79" t="s">
        <v>199</v>
      </c>
      <c r="C18" s="25" t="s">
        <v>96</v>
      </c>
      <c r="D18" s="220"/>
      <c r="E18" s="220"/>
      <c r="F18" s="204"/>
      <c r="G18" s="18"/>
    </row>
    <row r="19" spans="1:14" s="76" customFormat="1" ht="87" customHeight="1">
      <c r="A19" s="25" t="s">
        <v>36</v>
      </c>
      <c r="B19" s="79" t="s">
        <v>201</v>
      </c>
      <c r="C19" s="25" t="s">
        <v>96</v>
      </c>
      <c r="D19" s="220"/>
      <c r="E19" s="220"/>
      <c r="F19" s="120"/>
      <c r="G19" s="18"/>
    </row>
    <row r="20" spans="1:14" s="77" customFormat="1" ht="78" customHeight="1">
      <c r="A20" s="25" t="s">
        <v>111</v>
      </c>
      <c r="B20" s="79" t="s">
        <v>200</v>
      </c>
      <c r="C20" s="81" t="s">
        <v>205</v>
      </c>
      <c r="D20" s="25" t="s">
        <v>112</v>
      </c>
      <c r="E20" s="25" t="s">
        <v>113</v>
      </c>
      <c r="F20" s="205"/>
    </row>
    <row r="21" spans="1:14" s="77" customFormat="1" ht="81" customHeight="1">
      <c r="A21" s="25" t="s">
        <v>114</v>
      </c>
      <c r="B21" s="79" t="s">
        <v>103</v>
      </c>
      <c r="C21" s="81" t="s">
        <v>206</v>
      </c>
      <c r="D21" s="25" t="s">
        <v>112</v>
      </c>
      <c r="E21" s="218" t="s">
        <v>104</v>
      </c>
      <c r="F21" s="120"/>
    </row>
    <row r="22" spans="1:14" ht="78.75" customHeight="1">
      <c r="A22" s="25" t="s">
        <v>37</v>
      </c>
      <c r="B22" s="79" t="s">
        <v>219</v>
      </c>
      <c r="C22" s="25" t="s">
        <v>96</v>
      </c>
      <c r="D22" s="25"/>
      <c r="E22" s="25"/>
      <c r="F22" s="78"/>
    </row>
    <row r="23" spans="1:14" ht="82.5" customHeight="1">
      <c r="A23" s="25" t="s">
        <v>37</v>
      </c>
      <c r="B23" s="79" t="s">
        <v>227</v>
      </c>
      <c r="C23" s="25" t="s">
        <v>96</v>
      </c>
      <c r="D23" s="25"/>
      <c r="E23" s="25"/>
      <c r="F23" s="74"/>
    </row>
    <row r="24" spans="1:14" s="12" customFormat="1" ht="63.75" customHeight="1">
      <c r="A24" s="25" t="s">
        <v>115</v>
      </c>
      <c r="B24" s="79" t="s">
        <v>170</v>
      </c>
      <c r="C24" s="81">
        <v>45657</v>
      </c>
      <c r="D24" s="25" t="s">
        <v>236</v>
      </c>
      <c r="E24" s="25" t="s">
        <v>171</v>
      </c>
      <c r="F24" s="206"/>
      <c r="K24" s="12" t="s">
        <v>172</v>
      </c>
    </row>
    <row r="25" spans="1:14" ht="66" customHeight="1">
      <c r="A25" s="25" t="s">
        <v>116</v>
      </c>
      <c r="B25" s="217" t="s">
        <v>103</v>
      </c>
      <c r="C25" s="81">
        <v>45657</v>
      </c>
      <c r="D25" s="25" t="s">
        <v>236</v>
      </c>
      <c r="E25" s="218" t="s">
        <v>104</v>
      </c>
      <c r="F25" s="74"/>
    </row>
    <row r="26" spans="1:14" ht="51.75" customHeight="1">
      <c r="A26" s="25" t="s">
        <v>39</v>
      </c>
      <c r="B26" s="79" t="s">
        <v>220</v>
      </c>
      <c r="C26" s="25" t="s">
        <v>96</v>
      </c>
      <c r="D26" s="25"/>
      <c r="E26" s="25"/>
      <c r="F26" s="74"/>
    </row>
    <row r="27" spans="1:14" ht="48.75" customHeight="1">
      <c r="A27" s="25" t="s">
        <v>39</v>
      </c>
      <c r="B27" s="79" t="s">
        <v>221</v>
      </c>
      <c r="C27" s="25" t="s">
        <v>96</v>
      </c>
      <c r="D27" s="25"/>
      <c r="E27" s="25"/>
      <c r="F27" s="74"/>
      <c r="N27" s="18" t="s">
        <v>72</v>
      </c>
    </row>
    <row r="28" spans="1:14" s="12" customFormat="1" ht="63.75" customHeight="1">
      <c r="A28" s="25" t="s">
        <v>117</v>
      </c>
      <c r="B28" s="79" t="s">
        <v>222</v>
      </c>
      <c r="C28" s="81">
        <v>45397</v>
      </c>
      <c r="D28" s="25" t="s">
        <v>236</v>
      </c>
      <c r="E28" s="25" t="s">
        <v>107</v>
      </c>
      <c r="F28" s="75"/>
    </row>
    <row r="29" spans="1:14" s="12" customFormat="1" ht="76.5" customHeight="1">
      <c r="A29" s="25" t="s">
        <v>118</v>
      </c>
      <c r="B29" s="79" t="s">
        <v>223</v>
      </c>
      <c r="C29" s="81" t="s">
        <v>207</v>
      </c>
      <c r="D29" s="25" t="s">
        <v>236</v>
      </c>
      <c r="E29" s="218" t="s">
        <v>101</v>
      </c>
      <c r="F29" s="203"/>
    </row>
    <row r="30" spans="1:14" s="12" customFormat="1" ht="77.25" customHeight="1">
      <c r="A30" s="25" t="s">
        <v>119</v>
      </c>
      <c r="B30" s="79" t="s">
        <v>110</v>
      </c>
      <c r="C30" s="81" t="s">
        <v>208</v>
      </c>
      <c r="D30" s="25" t="s">
        <v>236</v>
      </c>
      <c r="E30" s="218" t="s">
        <v>104</v>
      </c>
      <c r="F30" s="203"/>
    </row>
    <row r="31" spans="1:14" ht="51" customHeight="1">
      <c r="A31" s="25" t="s">
        <v>40</v>
      </c>
      <c r="B31" s="79" t="s">
        <v>224</v>
      </c>
      <c r="C31" s="25" t="s">
        <v>96</v>
      </c>
      <c r="D31" s="25"/>
      <c r="E31" s="25"/>
      <c r="F31" s="74"/>
    </row>
    <row r="32" spans="1:14" ht="51.75" customHeight="1">
      <c r="A32" s="25" t="s">
        <v>40</v>
      </c>
      <c r="B32" s="79" t="s">
        <v>225</v>
      </c>
      <c r="C32" s="25" t="s">
        <v>96</v>
      </c>
      <c r="D32" s="25"/>
      <c r="E32" s="25"/>
      <c r="F32" s="75"/>
    </row>
    <row r="33" spans="1:6" s="12" customFormat="1" ht="64.5" customHeight="1">
      <c r="A33" s="25" t="s">
        <v>120</v>
      </c>
      <c r="B33" s="217" t="s">
        <v>121</v>
      </c>
      <c r="C33" s="81">
        <v>45626</v>
      </c>
      <c r="D33" s="25" t="s">
        <v>236</v>
      </c>
      <c r="E33" s="25" t="s">
        <v>122</v>
      </c>
      <c r="F33" s="203"/>
    </row>
    <row r="34" spans="1:6" s="12" customFormat="1" ht="77.25" customHeight="1">
      <c r="A34" s="25" t="s">
        <v>123</v>
      </c>
      <c r="B34" s="217" t="s">
        <v>175</v>
      </c>
      <c r="C34" s="81" t="s">
        <v>209</v>
      </c>
      <c r="D34" s="25" t="s">
        <v>236</v>
      </c>
      <c r="E34" s="25" t="s">
        <v>176</v>
      </c>
      <c r="F34" s="203"/>
    </row>
    <row r="35" spans="1:6" s="12" customFormat="1" ht="76.5" customHeight="1">
      <c r="A35" s="25" t="s">
        <v>124</v>
      </c>
      <c r="B35" s="217" t="s">
        <v>177</v>
      </c>
      <c r="C35" s="81" t="s">
        <v>210</v>
      </c>
      <c r="D35" s="25" t="s">
        <v>236</v>
      </c>
      <c r="E35" s="218" t="s">
        <v>125</v>
      </c>
      <c r="F35" s="207"/>
    </row>
    <row r="36" spans="1:6" s="12" customFormat="1" ht="38.25" customHeight="1">
      <c r="A36" s="107" t="s">
        <v>44</v>
      </c>
      <c r="B36" s="221" t="s">
        <v>45</v>
      </c>
      <c r="C36" s="107" t="s">
        <v>96</v>
      </c>
      <c r="D36" s="107"/>
      <c r="E36" s="92"/>
      <c r="F36" s="208"/>
    </row>
    <row r="37" spans="1:6" s="12" customFormat="1" ht="36" customHeight="1">
      <c r="A37" s="107" t="s">
        <v>44</v>
      </c>
      <c r="B37" s="222" t="s">
        <v>126</v>
      </c>
      <c r="C37" s="107" t="s">
        <v>96</v>
      </c>
      <c r="D37" s="107"/>
      <c r="E37" s="92"/>
      <c r="F37" s="208"/>
    </row>
    <row r="38" spans="1:6" s="12" customFormat="1" ht="72" customHeight="1">
      <c r="A38" s="107" t="s">
        <v>127</v>
      </c>
      <c r="B38" s="222" t="s">
        <v>128</v>
      </c>
      <c r="C38" s="145" t="s">
        <v>211</v>
      </c>
      <c r="D38" s="25" t="s">
        <v>236</v>
      </c>
      <c r="E38" s="107" t="s">
        <v>129</v>
      </c>
      <c r="F38" s="208"/>
    </row>
    <row r="39" spans="1:6" s="12" customFormat="1" ht="72" customHeight="1">
      <c r="A39" s="107" t="s">
        <v>130</v>
      </c>
      <c r="B39" s="222" t="s">
        <v>226</v>
      </c>
      <c r="C39" s="145" t="s">
        <v>212</v>
      </c>
      <c r="D39" s="25" t="s">
        <v>236</v>
      </c>
      <c r="E39" s="92" t="s">
        <v>131</v>
      </c>
      <c r="F39" s="208"/>
    </row>
    <row r="40" spans="1:6" ht="65.25" customHeight="1">
      <c r="A40" s="25" t="s">
        <v>48</v>
      </c>
      <c r="B40" s="79" t="s">
        <v>49</v>
      </c>
      <c r="C40" s="25" t="s">
        <v>96</v>
      </c>
      <c r="D40" s="25"/>
      <c r="E40" s="202"/>
      <c r="F40" s="209"/>
    </row>
    <row r="41" spans="1:6" ht="65.25" customHeight="1">
      <c r="A41" s="25" t="s">
        <v>48</v>
      </c>
      <c r="B41" s="79" t="s">
        <v>132</v>
      </c>
      <c r="C41" s="25" t="s">
        <v>96</v>
      </c>
      <c r="D41" s="25"/>
      <c r="E41" s="202"/>
      <c r="F41" s="210"/>
    </row>
    <row r="42" spans="1:6" ht="78" customHeight="1">
      <c r="A42" s="25" t="s">
        <v>133</v>
      </c>
      <c r="B42" s="217" t="s">
        <v>230</v>
      </c>
      <c r="C42" s="81" t="s">
        <v>213</v>
      </c>
      <c r="D42" s="25" t="s">
        <v>236</v>
      </c>
      <c r="E42" s="219" t="s">
        <v>101</v>
      </c>
      <c r="F42" s="211"/>
    </row>
    <row r="43" spans="1:6" ht="78" customHeight="1">
      <c r="A43" s="25" t="s">
        <v>135</v>
      </c>
      <c r="B43" s="217" t="s">
        <v>110</v>
      </c>
      <c r="C43" s="81" t="s">
        <v>214</v>
      </c>
      <c r="D43" s="25" t="s">
        <v>236</v>
      </c>
      <c r="E43" s="219" t="s">
        <v>125</v>
      </c>
      <c r="F43" s="212"/>
    </row>
    <row r="44" spans="1:6" ht="55.5" customHeight="1">
      <c r="A44" s="25" t="s">
        <v>51</v>
      </c>
      <c r="B44" s="79" t="s">
        <v>52</v>
      </c>
      <c r="C44" s="25" t="s">
        <v>96</v>
      </c>
      <c r="D44" s="25"/>
      <c r="E44" s="202"/>
      <c r="F44" s="210"/>
    </row>
    <row r="45" spans="1:6" ht="55.5" customHeight="1">
      <c r="A45" s="216" t="s">
        <v>51</v>
      </c>
      <c r="B45" s="79" t="s">
        <v>136</v>
      </c>
      <c r="C45" s="25" t="s">
        <v>96</v>
      </c>
      <c r="D45" s="25"/>
      <c r="E45" s="202"/>
      <c r="F45" s="213"/>
    </row>
    <row r="46" spans="1:6" ht="76.5" customHeight="1">
      <c r="A46" s="107" t="s">
        <v>137</v>
      </c>
      <c r="B46" s="222" t="s">
        <v>231</v>
      </c>
      <c r="C46" s="145" t="s">
        <v>215</v>
      </c>
      <c r="D46" s="107" t="s">
        <v>139</v>
      </c>
      <c r="E46" s="223" t="s">
        <v>101</v>
      </c>
      <c r="F46" s="212"/>
    </row>
    <row r="47" spans="1:6" ht="78" customHeight="1">
      <c r="A47" s="25" t="s">
        <v>140</v>
      </c>
      <c r="B47" s="217" t="s">
        <v>110</v>
      </c>
      <c r="C47" s="81" t="s">
        <v>216</v>
      </c>
      <c r="D47" s="25" t="s">
        <v>139</v>
      </c>
      <c r="E47" s="219" t="s">
        <v>125</v>
      </c>
      <c r="F47" s="214"/>
    </row>
    <row r="48" spans="1:6" ht="177" customHeight="1">
      <c r="A48" s="25" t="s">
        <v>141</v>
      </c>
      <c r="B48" s="217" t="s">
        <v>232</v>
      </c>
      <c r="C48" s="81">
        <v>45654</v>
      </c>
      <c r="D48" s="25" t="s">
        <v>139</v>
      </c>
      <c r="E48" s="219" t="s">
        <v>107</v>
      </c>
      <c r="F48" s="215"/>
    </row>
    <row r="49" spans="1:14" ht="52.5" hidden="1" customHeight="1">
      <c r="A49" s="25"/>
      <c r="B49" s="217" t="s">
        <v>55</v>
      </c>
      <c r="C49" s="25" t="s">
        <v>96</v>
      </c>
      <c r="D49" s="25"/>
      <c r="E49" s="219"/>
      <c r="F49" s="211"/>
    </row>
    <row r="50" spans="1:14" ht="54.75" hidden="1" customHeight="1">
      <c r="A50" s="25"/>
      <c r="B50" s="217" t="s">
        <v>142</v>
      </c>
      <c r="C50" s="25" t="s">
        <v>96</v>
      </c>
      <c r="D50" s="25"/>
      <c r="E50" s="219"/>
      <c r="F50" s="212"/>
    </row>
    <row r="51" spans="1:14" ht="66.75" hidden="1" customHeight="1">
      <c r="A51" s="25"/>
      <c r="B51" s="217" t="s">
        <v>173</v>
      </c>
      <c r="C51" s="81" t="s">
        <v>138</v>
      </c>
      <c r="D51" s="25" t="s">
        <v>139</v>
      </c>
      <c r="E51" s="219" t="s">
        <v>101</v>
      </c>
      <c r="F51" s="212"/>
    </row>
    <row r="52" spans="1:14" ht="66.75" hidden="1" customHeight="1">
      <c r="A52" s="25"/>
      <c r="B52" s="217" t="s">
        <v>110</v>
      </c>
      <c r="C52" s="81" t="s">
        <v>134</v>
      </c>
      <c r="D52" s="25" t="s">
        <v>139</v>
      </c>
      <c r="E52" s="219" t="s">
        <v>125</v>
      </c>
      <c r="F52" s="212"/>
    </row>
    <row r="53" spans="1:14" ht="50.25" customHeight="1">
      <c r="A53" s="25" t="s">
        <v>54</v>
      </c>
      <c r="B53" s="79" t="s">
        <v>235</v>
      </c>
      <c r="C53" s="25" t="s">
        <v>96</v>
      </c>
      <c r="D53" s="25"/>
      <c r="E53" s="80"/>
      <c r="F53" s="212"/>
    </row>
    <row r="54" spans="1:14" ht="51.75" customHeight="1">
      <c r="A54" s="25" t="s">
        <v>54</v>
      </c>
      <c r="B54" s="79" t="s">
        <v>233</v>
      </c>
      <c r="C54" s="25" t="s">
        <v>96</v>
      </c>
      <c r="D54" s="25"/>
      <c r="E54" s="80"/>
      <c r="F54" s="212"/>
    </row>
    <row r="55" spans="1:14" ht="132.75" customHeight="1">
      <c r="A55" s="25" t="s">
        <v>143</v>
      </c>
      <c r="B55" s="217" t="s">
        <v>234</v>
      </c>
      <c r="C55" s="81" t="s">
        <v>145</v>
      </c>
      <c r="D55" s="25" t="s">
        <v>236</v>
      </c>
      <c r="E55" s="219" t="s">
        <v>107</v>
      </c>
      <c r="F55" s="212"/>
      <c r="N55" s="18" t="s">
        <v>178</v>
      </c>
    </row>
    <row r="56" spans="1:14" ht="84" customHeight="1">
      <c r="A56" s="25" t="s">
        <v>144</v>
      </c>
      <c r="B56" s="222" t="s">
        <v>181</v>
      </c>
      <c r="C56" s="145" t="s">
        <v>217</v>
      </c>
      <c r="D56" s="25" t="s">
        <v>236</v>
      </c>
      <c r="E56" s="223" t="s">
        <v>101</v>
      </c>
      <c r="F56" s="212"/>
    </row>
    <row r="57" spans="1:14" ht="105" customHeight="1">
      <c r="A57" s="25" t="s">
        <v>182</v>
      </c>
      <c r="B57" s="217" t="s">
        <v>110</v>
      </c>
      <c r="C57" s="81" t="s">
        <v>218</v>
      </c>
      <c r="D57" s="25" t="s">
        <v>236</v>
      </c>
      <c r="E57" s="219" t="s">
        <v>125</v>
      </c>
      <c r="F57" s="214"/>
    </row>
    <row r="58" spans="1:14">
      <c r="F58" s="18"/>
    </row>
    <row r="59" spans="1:14">
      <c r="F59" s="18"/>
    </row>
    <row r="60" spans="1:14">
      <c r="F60" s="18"/>
    </row>
    <row r="61" spans="1:14">
      <c r="F61" s="18"/>
    </row>
    <row r="62" spans="1:14">
      <c r="F62" s="18"/>
    </row>
  </sheetData>
  <mergeCells count="4">
    <mergeCell ref="A2:F2"/>
    <mergeCell ref="A3:F3"/>
    <mergeCell ref="D1:E1"/>
    <mergeCell ref="B7:E7"/>
  </mergeCells>
  <pageMargins left="0.78740157480314965" right="0.59055118110236227" top="0.59055118110236227" bottom="0.39370078740157483" header="0.31496062992125984" footer="0.31496062992125984"/>
  <pageSetup paperSize="9" scale="60" firstPageNumber="5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10</vt:i4>
      </vt:variant>
    </vt:vector>
  </HeadingPairs>
  <TitlesOfParts>
    <vt:vector size="14" baseType="lpstr">
      <vt:lpstr>3.Показатели КПМ по месяцам</vt:lpstr>
      <vt:lpstr>4. Мероприятия КПМ</vt:lpstr>
      <vt:lpstr>5. Финансовое обеспечение КПМ</vt:lpstr>
      <vt:lpstr>6. План реализации КПМ</vt:lpstr>
      <vt:lpstr>'4. Мероприятия КПМ'!Print_Titles</vt:lpstr>
      <vt:lpstr>'5. Финансовое обеспечение КПМ'!Print_Titles</vt:lpstr>
      <vt:lpstr>'6. План реализации КПМ'!Print_Titles</vt:lpstr>
      <vt:lpstr>'4. Мероприятия КПМ'!Заголовки_для_печати</vt:lpstr>
      <vt:lpstr>'5. Финансовое обеспечение КПМ'!Заголовки_для_печати</vt:lpstr>
      <vt:lpstr>'6. План реализации КПМ'!Заголовки_для_печати</vt:lpstr>
      <vt:lpstr>'3.Показатели КПМ по месяцам'!Область_печати</vt:lpstr>
      <vt:lpstr>'4. Мероприятия КПМ'!Область_печати</vt:lpstr>
      <vt:lpstr>'5. Финансовое обеспечение КПМ'!Область_печати</vt:lpstr>
      <vt:lpstr>'6. План реализации КПМ'!Область_печати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revision>21</cp:revision>
  <cp:lastPrinted>2024-05-03T09:06:27Z</cp:lastPrinted>
  <dcterms:created xsi:type="dcterms:W3CDTF">2023-04-24T08:36:41Z</dcterms:created>
  <dcterms:modified xsi:type="dcterms:W3CDTF">2024-05-03T09:06:32Z</dcterms:modified>
</cp:coreProperties>
</file>