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55" yWindow="105" windowWidth="15885" windowHeight="11175"/>
  </bookViews>
  <sheets>
    <sheet name="1.2. Показатели РП" sheetId="3" r:id="rId1"/>
    <sheet name="1.3. Пок. РП по мес." sheetId="4" r:id="rId2"/>
    <sheet name="1.4. Мероприятия РП" sheetId="5" r:id="rId3"/>
    <sheet name="1.5. Фин. обес. РП" sheetId="6" r:id="rId4"/>
    <sheet name="1.6. Бюджет РП по месяцам" sheetId="26" r:id="rId5"/>
    <sheet name="План реализации РП -1" sheetId="28" r:id="rId6"/>
    <sheet name="3.3. Пок. РП по мес." sheetId="18" r:id="rId7"/>
    <sheet name="3.4. Мероприятия РП" sheetId="19" r:id="rId8"/>
    <sheet name="План реализации РП 3" sheetId="21" r:id="rId9"/>
    <sheet name="Лист1" sheetId="27" r:id="rId10"/>
  </sheets>
  <definedNames>
    <definedName name="_bookmark5" localSheetId="0">'1.2. Показатели РП'!$B$8</definedName>
    <definedName name="_bookmark5" localSheetId="1">#REF!</definedName>
    <definedName name="_bookmark5" localSheetId="2">#REF!</definedName>
    <definedName name="_bookmark5" localSheetId="3">#REF!</definedName>
    <definedName name="_bookmark5" localSheetId="4">'1.6. Бюджет РП по месяцам'!#REF!</definedName>
    <definedName name="_bookmark5" localSheetId="6">#REF!</definedName>
    <definedName name="_bookmark5" localSheetId="7">#REF!</definedName>
    <definedName name="_bookmark5" localSheetId="5">#REF!</definedName>
    <definedName name="_bookmark5" localSheetId="8">#REF!</definedName>
    <definedName name="_ftn1" localSheetId="2">#REF!</definedName>
    <definedName name="_ftn1" localSheetId="3">#REF!</definedName>
    <definedName name="_ftn1" localSheetId="4">'1.6. Бюджет РП по месяцам'!#REF!</definedName>
    <definedName name="_ftn1" localSheetId="7">#REF!</definedName>
    <definedName name="_ftn1" localSheetId="5">#REF!</definedName>
    <definedName name="_ftn1" localSheetId="8">#REF!</definedName>
    <definedName name="_ftn2" localSheetId="2">#REF!</definedName>
    <definedName name="_ftn2" localSheetId="3">#REF!</definedName>
    <definedName name="_ftn2" localSheetId="4">'1.6. Бюджет РП по месяцам'!#REF!</definedName>
    <definedName name="_ftn2" localSheetId="7">#REF!</definedName>
    <definedName name="_ftn2" localSheetId="5">#REF!</definedName>
    <definedName name="_ftn2" localSheetId="8">#REF!</definedName>
    <definedName name="_ftn3" localSheetId="5">#REF!</definedName>
    <definedName name="_ftn3" localSheetId="8">#REF!</definedName>
    <definedName name="_ftn4" localSheetId="5">#REF!</definedName>
    <definedName name="_ftn4" localSheetId="8">#REF!</definedName>
    <definedName name="_ftn5" localSheetId="5">#REF!</definedName>
    <definedName name="_ftn5" localSheetId="8">#REF!</definedName>
    <definedName name="_ftn6" localSheetId="5">#REF!</definedName>
    <definedName name="_ftn6" localSheetId="8">#REF!</definedName>
    <definedName name="_ftn7" localSheetId="5">#REF!</definedName>
    <definedName name="_ftn7" localSheetId="8">#REF!</definedName>
    <definedName name="_ftn8" localSheetId="5">#REF!</definedName>
    <definedName name="_ftn8" localSheetId="8">#REF!</definedName>
    <definedName name="_ftnref1" localSheetId="2">'1.4. Мероприятия РП'!$E$4</definedName>
    <definedName name="_ftnref1" localSheetId="3">#REF!</definedName>
    <definedName name="_ftnref1" localSheetId="4">'1.6. Бюджет РП по месяцам'!#REF!</definedName>
    <definedName name="_ftnref1" localSheetId="7">'3.4. Мероприятия РП'!$E$4</definedName>
    <definedName name="_ftnref1" localSheetId="5">#REF!</definedName>
    <definedName name="_ftnref1" localSheetId="8">#REF!</definedName>
    <definedName name="_ftnref2" localSheetId="2">'1.4. Мероприятия РП'!#REF!</definedName>
    <definedName name="_ftnref2" localSheetId="3">#REF!</definedName>
    <definedName name="_ftnref2" localSheetId="4">'1.6. Бюджет РП по месяцам'!#REF!</definedName>
    <definedName name="_ftnref2" localSheetId="7">'3.4. Мероприятия РП'!#REF!</definedName>
    <definedName name="_ftnref2" localSheetId="5">#REF!</definedName>
    <definedName name="_ftnref2" localSheetId="8">#REF!</definedName>
    <definedName name="_ftnref3" localSheetId="2">'1.4. Мероприятия РП'!#REF!</definedName>
    <definedName name="_ftnref3" localSheetId="3">#REF!</definedName>
    <definedName name="_ftnref3" localSheetId="4">'1.6. Бюджет РП по месяцам'!#REF!</definedName>
    <definedName name="_ftnref3" localSheetId="7">'3.4. Мероприятия РП'!$N$4</definedName>
    <definedName name="_ftnref3" localSheetId="5">#REF!</definedName>
    <definedName name="_ftnref3" localSheetId="8">#REF!</definedName>
    <definedName name="_ftnref4" localSheetId="5">'План реализации РП -1'!$E$4</definedName>
    <definedName name="_ftnref4" localSheetId="8">'План реализации РП 3'!$E$4</definedName>
    <definedName name="_ftnref5" localSheetId="5">'План реализации РП -1'!$G$4</definedName>
    <definedName name="_ftnref5" localSheetId="8">'План реализации РП 3'!$G$4</definedName>
    <definedName name="_ftnref6" localSheetId="5">'План реализации РП -1'!$H$5</definedName>
    <definedName name="_ftnref6" localSheetId="8">'План реализации РП 3'!$H$5</definedName>
    <definedName name="_ftnref7" localSheetId="5">'План реализации РП -1'!$I$4</definedName>
    <definedName name="_ftnref7" localSheetId="8">'План реализации РП 3'!$I$4</definedName>
    <definedName name="_ftnref8" localSheetId="5">'План реализации РП -1'!$L$4</definedName>
    <definedName name="_ftnref8" localSheetId="8">'План реализации РП 3'!$L$4</definedName>
    <definedName name="_Hlk127704986" localSheetId="5">'План реализации РП -1'!$A$7</definedName>
    <definedName name="_Hlk127704986" localSheetId="8">'План реализации РП 3'!$A$7</definedName>
    <definedName name="_Hlk127716945" localSheetId="4">'1.6. Бюджет РП по месяцам'!#REF!</definedName>
    <definedName name="_Hlk127716945" localSheetId="5">#REF!</definedName>
    <definedName name="_Hlk127716945" localSheetId="8">#REF!</definedName>
    <definedName name="_xlnm.Print_Titles" localSheetId="2">'1.4. Мероприятия РП'!$4:$5</definedName>
    <definedName name="_xlnm.Print_Titles" localSheetId="3">'1.5. Фин. обес. РП'!$4:$6</definedName>
    <definedName name="_xlnm.Print_Titles" localSheetId="5">'План реализации РП -1'!$4:$6</definedName>
    <definedName name="_xlnm.Print_Titles" localSheetId="8">'План реализации РП 3'!$4:$6</definedName>
    <definedName name="_xlnm.Print_Area" localSheetId="0">'1.2. Показатели РП'!$A$2:$Q$17</definedName>
    <definedName name="_xlnm.Print_Area" localSheetId="1">'1.3. Пок. РП по мес.'!$A$2:$P$16</definedName>
    <definedName name="_xlnm.Print_Area" localSheetId="2">'1.4. Мероприятия РП'!$A$2:$Q$8</definedName>
    <definedName name="_xlnm.Print_Area" localSheetId="3">'1.5. Фин. обес. РП'!$A$2:$O$46</definedName>
    <definedName name="_xlnm.Print_Area" localSheetId="4">'1.6. Бюджет РП по месяцам'!$A$2:$N$9</definedName>
    <definedName name="_xlnm.Print_Area" localSheetId="6">'3.3. Пок. РП по мес.'!$A$2:$P$10</definedName>
    <definedName name="_xlnm.Print_Area" localSheetId="7">'3.4. Мероприятия РП'!$A$2:$Q$14</definedName>
    <definedName name="_xlnm.Print_Area" localSheetId="5">'План реализации РП -1'!$A$1:$M$16</definedName>
    <definedName name="_xlnm.Print_Area" localSheetId="8">'План реализации РП 3'!$A$1:$L$20</definedName>
  </definedNames>
  <calcPr calcId="124519"/>
</workbook>
</file>

<file path=xl/calcChain.xml><?xml version="1.0" encoding="utf-8"?>
<calcChain xmlns="http://schemas.openxmlformats.org/spreadsheetml/2006/main">
  <c r="H10" i="6"/>
  <c r="L9" l="1"/>
  <c r="L39" s="1"/>
  <c r="L37" s="1"/>
  <c r="K9"/>
  <c r="K39" s="1"/>
  <c r="K37" s="1"/>
  <c r="H21"/>
  <c r="I20"/>
  <c r="H20"/>
  <c r="J13"/>
  <c r="I13"/>
  <c r="J8" i="28" l="1"/>
  <c r="O20" i="6"/>
  <c r="O16"/>
  <c r="O40" s="1"/>
  <c r="O13"/>
  <c r="O12"/>
  <c r="O11"/>
  <c r="O10"/>
  <c r="J9"/>
  <c r="I40"/>
  <c r="J40"/>
  <c r="H40"/>
  <c r="J39"/>
  <c r="J37" s="1"/>
  <c r="I45"/>
  <c r="H45"/>
  <c r="I9" l="1"/>
  <c r="I39" s="1"/>
  <c r="I37" s="1"/>
  <c r="J42" l="1"/>
  <c r="I21"/>
  <c r="O15"/>
  <c r="O14" l="1"/>
  <c r="H9"/>
  <c r="I42"/>
  <c r="O21"/>
  <c r="H42"/>
  <c r="O42" s="1"/>
  <c r="P9" l="1"/>
  <c r="N8" i="26"/>
  <c r="F8" s="1"/>
  <c r="H39" i="6"/>
  <c r="H37" s="1"/>
  <c r="Q20"/>
  <c r="M8" i="26" l="1"/>
  <c r="K8"/>
  <c r="I8"/>
  <c r="G8"/>
  <c r="L8"/>
  <c r="J8"/>
  <c r="H8"/>
  <c r="K8" i="28"/>
  <c r="P37" i="6"/>
  <c r="Q9" l="1"/>
  <c r="O24" l="1"/>
  <c r="O18"/>
  <c r="O17"/>
  <c r="P20" l="1"/>
  <c r="O45" l="1"/>
  <c r="O9" l="1"/>
  <c r="O39" s="1"/>
  <c r="O37" s="1"/>
  <c r="N9" i="26"/>
  <c r="M9"/>
  <c r="L9"/>
  <c r="K9"/>
  <c r="J9"/>
  <c r="I9"/>
  <c r="H9"/>
  <c r="G9"/>
  <c r="F9"/>
  <c r="E9"/>
  <c r="D9"/>
  <c r="C9"/>
  <c r="A1"/>
  <c r="O9" l="1"/>
  <c r="A1" i="19"/>
  <c r="A1" i="18"/>
  <c r="A1" i="6"/>
  <c r="A1" i="5"/>
  <c r="A1" i="4"/>
  <c r="A1" i="3"/>
</calcChain>
</file>

<file path=xl/sharedStrings.xml><?xml version="1.0" encoding="utf-8"?>
<sst xmlns="http://schemas.openxmlformats.org/spreadsheetml/2006/main" count="625" uniqueCount="214">
  <si>
    <t>Евтушенко С.В.</t>
  </si>
  <si>
    <t>1.</t>
  </si>
  <si>
    <t>№ п/п</t>
  </si>
  <si>
    <t>1.1</t>
  </si>
  <si>
    <t>Показатели регионального проекта</t>
  </si>
  <si>
    <t>Уровень показателя</t>
  </si>
  <si>
    <t>Единица измерения (по ОКЕИ)</t>
  </si>
  <si>
    <t>Базовое значение</t>
  </si>
  <si>
    <t>Период, год</t>
  </si>
  <si>
    <t>Признак возрастания / убывания</t>
  </si>
  <si>
    <t>Нарастающий итог</t>
  </si>
  <si>
    <t>значение</t>
  </si>
  <si>
    <t>год</t>
  </si>
  <si>
    <t xml:space="preserve">Повышено качество дорожной сети, в том числе уличной сети, городских агломераций          </t>
  </si>
  <si>
    <t>Доля дорожной сети городских агломераций, находящаяся в нормативном состоянии</t>
  </si>
  <si>
    <t>Процент</t>
  </si>
  <si>
    <t>Да</t>
  </si>
  <si>
    <t>1.2</t>
  </si>
  <si>
    <t>Доля автомобильных дорог регионального значения, входящих в опорную сеть, соответствующих нормативным требованиям</t>
  </si>
  <si>
    <t>1.3</t>
  </si>
  <si>
    <t>2.</t>
  </si>
  <si>
    <t>Приведены в нормативное состояние/построены искусственные сооружения на автомобильных дорогах регионального или межмуниципального и местного значения</t>
  </si>
  <si>
    <t>2.1</t>
  </si>
  <si>
    <t>Тысяча погонных метров</t>
  </si>
  <si>
    <t>3.</t>
  </si>
  <si>
    <t>Повышение доли отечественного оборудования (товаров, работ, услуг) в общем объеме закупок</t>
  </si>
  <si>
    <t>3.1</t>
  </si>
  <si>
    <t>Доля отечественного оборудования (товаров, работ, услуг) в общем объеме закупок</t>
  </si>
  <si>
    <t xml:space="preserve">На конец 2024 года </t>
  </si>
  <si>
    <t>март</t>
  </si>
  <si>
    <t>май</t>
  </si>
  <si>
    <t>июнь</t>
  </si>
  <si>
    <t>июль</t>
  </si>
  <si>
    <t xml:space="preserve">Повышено качество дорожной сети, в том числе уличной сети, городских агломераций  </t>
  </si>
  <si>
    <t>1.1.</t>
  </si>
  <si>
    <t>1.2.</t>
  </si>
  <si>
    <t>1.3.</t>
  </si>
  <si>
    <t>2.1.</t>
  </si>
  <si>
    <t>Наименование мероприятия (результата)</t>
  </si>
  <si>
    <t>Наименование структурных элементов государственных программ вместе с наименованием государственной программы</t>
  </si>
  <si>
    <t>Тип мероприятия (результата)</t>
  </si>
  <si>
    <t>Связь с показателями регионального проекта</t>
  </si>
  <si>
    <t>-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</si>
  <si>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</si>
  <si>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3.1.</t>
  </si>
  <si>
    <t>Всего</t>
  </si>
  <si>
    <t>1.1.1.</t>
  </si>
  <si>
    <t>Консолидированные бюджеты муниципальных образований</t>
  </si>
  <si>
    <t>Региональный бюджет (всего), из них:</t>
  </si>
  <si>
    <t>Внебюджетные источники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</si>
  <si>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</si>
  <si>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</si>
  <si>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</si>
  <si>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</si>
  <si>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</si>
  <si>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начало</t>
  </si>
  <si>
    <t>окончание</t>
  </si>
  <si>
    <t>последователи</t>
  </si>
  <si>
    <t>1.4</t>
  </si>
  <si>
    <t>Повышена безопасность участников дорожного движения</t>
  </si>
  <si>
    <t>Человек</t>
  </si>
  <si>
    <t>Документ</t>
  </si>
  <si>
    <t>Организовано проведение системной работы с использованием ресурсов детско-юношеских объединений различных форм, в том числе посредством проведения слетов, конкурсов, викторин, смотров, соревнований по различным вопросам безопасности движения</t>
  </si>
  <si>
    <t>Утверждение документа</t>
  </si>
  <si>
    <t>На базе общеобразовательных организаций осуществляется просвещение родителей по вопросам использования детских удерживающих устройств, световозвращающих элементов, планирования безопасных пешеходных маршрутов, правил (особенностей) передвижения детей на велосипедах, самокатах, гироскутерах и других современных средствах передвижения, создание родительских объединений и их вовлечение в мероприятия по профилактике детского дорожно-транспортного травматизма</t>
  </si>
  <si>
    <t>Осуществлено учебно-методическое и материально-техническое обеспечение процесса обучения детей основам безопасного поведения на дорогах</t>
  </si>
  <si>
    <t xml:space="preserve">  </t>
  </si>
  <si>
    <t>4.</t>
  </si>
  <si>
    <t>​Организованы в каждом субъекте Российской Федерации профильные смены для несовершеннолетних по безопасности дорожного движения (не менее 1 смены, не менее 100 детей в смену) (в рамках текущей деятельности органа управления образованием).Органами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доклад о достижении результата</t>
  </si>
  <si>
    <t>1.1.К1.</t>
  </si>
  <si>
    <t>1.1.К2.</t>
  </si>
  <si>
    <t>1.1.К3.</t>
  </si>
  <si>
    <t>1.1.К4.</t>
  </si>
  <si>
    <t>1.1.К5.</t>
  </si>
  <si>
    <t>1.2.К1.</t>
  </si>
  <si>
    <t>1.2.К2.</t>
  </si>
  <si>
    <t>1.2.К3.</t>
  </si>
  <si>
    <t>1.3.К1.</t>
  </si>
  <si>
    <t>1.4.К1.</t>
  </si>
  <si>
    <t>1.4.К2.</t>
  </si>
  <si>
    <t xml:space="preserve"> -</t>
  </si>
  <si>
    <t xml:space="preserve">Наименование мероприятия (результата) </t>
  </si>
  <si>
    <t>План исполнения нарастающим итогом (тыс. рублей)</t>
  </si>
  <si>
    <t>ИТОГО:</t>
  </si>
  <si>
    <t>Прогрессирующий</t>
  </si>
  <si>
    <t>Нет</t>
  </si>
  <si>
    <t>Субъектами Российской Федерации заключены контракты (доведены государственные задания учреждениям), предусматривающие закупку отечественного оборудования (товаров, работ, услуг) в рамках федерального проекта «Региональная и местная дорожная сеть»</t>
  </si>
  <si>
    <t>Код бюджетной классификации</t>
  </si>
  <si>
    <t>ГРБС / Рз / Пр / ЦСР / ВР</t>
  </si>
  <si>
    <t xml:space="preserve"> 04 09</t>
  </si>
  <si>
    <t xml:space="preserve">10 1 R1 53940 </t>
  </si>
  <si>
    <t>ЕИС в сфере закупок</t>
  </si>
  <si>
    <t>Признак "Участие муниципального образования"</t>
  </si>
  <si>
    <t xml:space="preserve">Информационная система </t>
  </si>
  <si>
    <t>Значение мероприятия (результата), параметра характеристики мероприятия (результата) по годам</t>
  </si>
  <si>
    <t>Х</t>
  </si>
  <si>
    <t>Уровень мероприятия (результата)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</si>
  <si>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</si>
  <si>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</si>
  <si>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</si>
  <si>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</si>
  <si>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</si>
  <si>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</si>
  <si>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 - межбюджетные трансферты местным бюджетам</t>
  </si>
  <si>
    <t>Нераспределенный резерв (областной бюджет)</t>
  </si>
  <si>
    <t>Итого по региональному (ведомственному) проекту:</t>
  </si>
  <si>
    <t>в том числе:</t>
  </si>
  <si>
    <t>Региональный бюджет</t>
  </si>
  <si>
    <t>Наименование мероприятия (результата), объекта мероприятия (результата), контрольной точки</t>
  </si>
  <si>
    <t>Плановые значения по кварталам/месяцам</t>
  </si>
  <si>
    <t xml:space="preserve">10 1 R1 R0010 </t>
  </si>
  <si>
    <t xml:space="preserve">10 1 R1 R0020 </t>
  </si>
  <si>
    <t xml:space="preserve">10 1 R1 R0030 </t>
  </si>
  <si>
    <t xml:space="preserve"> - </t>
  </si>
  <si>
    <t>Протяженность приведенных                                            в нормативное состояние искусственных сооружений                                                           на автомобильных дорогах регионального или межмуниципального и местного значения (накопленным итогом)</t>
  </si>
  <si>
    <t>Сведения о государственном (муниципальном) контракте внесены в реестр контрактов, заключенных заказчиками по результатам закупок</t>
  </si>
  <si>
    <t>Отчет о реализации мероприятия по профилактике дорожно-транспортного травматизма, включая развитие детско-юношеских автошкол, отрядов юных инспекторов движения и пр.</t>
  </si>
  <si>
    <t>Документ утвержден (подписан)</t>
  </si>
  <si>
    <t>X</t>
  </si>
  <si>
    <t>Утверждены (одобрены, сформированы) документы, необходимые для оказания услуги (выполнения работы)</t>
  </si>
  <si>
    <t>Для оказания услуги (выполнения работы) подготовлено материально-техническое (кадровое) обеспечение</t>
  </si>
  <si>
    <t>Информация о материально-техническом (кадровом) обеспечении</t>
  </si>
  <si>
    <t>Услуга оказана (работы выполнены)</t>
  </si>
  <si>
    <t>Закупка включена в план закупок</t>
  </si>
  <si>
    <t>1.1.К6.</t>
  </si>
  <si>
    <t>Платежное поручение</t>
  </si>
  <si>
    <t>С субъектами Российской Федерации заключены соглашения о предоставлении бюджетам субъектов Российской Федерации межбюджетных трансфертов</t>
  </si>
  <si>
    <t>Документ разработан</t>
  </si>
  <si>
    <t>Отчет об исполнении</t>
  </si>
  <si>
    <t>2.2</t>
  </si>
  <si>
    <t>Доля автомобильных дорог регионального значения, входящих в опорную сеть, рассчитанных на нормативную нагрузку не менее 11,5 тонн на ось</t>
  </si>
  <si>
    <t>Доля искусственных сооружений, расположенных на автомобильных дорогах общего пользования регионального значения, входящих в опорную сеть, рассчитанных на нагрузку не менее А11</t>
  </si>
  <si>
    <t>2. Показатели регионального проекта 1</t>
  </si>
  <si>
    <t>Национальный проект</t>
  </si>
  <si>
    <t>3. Помесячный план достижения показателей регионального проекта 1 в 2024 году</t>
  </si>
  <si>
    <t>4. Мероприятия (результаты) регионального проекта 1</t>
  </si>
  <si>
    <t>№                      п/п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</si>
  <si>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</si>
  <si>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5. Финансовое обеспечение реализации регионального проекта 1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</si>
  <si>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</si>
  <si>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</si>
  <si>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</si>
  <si>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</si>
  <si>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</si>
  <si>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</si>
  <si>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</si>
  <si>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6. Помесячный план исполнения областного бюджета в части бюджетных ассигнований, предусмотренных                                                                                                                                                  на финансовое обеспечение реализации регионального проекта 1 в 2024 году</t>
  </si>
  <si>
    <t>Всего на конец 2024 года                               (тыс. рублей)</t>
  </si>
  <si>
    <t>№                         п/п</t>
  </si>
  <si>
    <t>Постановление Правительства Белгородской области</t>
  </si>
  <si>
    <t>Копия формы КС-3</t>
  </si>
  <si>
    <t>Км</t>
  </si>
  <si>
    <t>предшествен-ники</t>
  </si>
  <si>
    <t>№                                    п/п</t>
  </si>
  <si>
    <t>3. Помесячный план достижения показателей регионального проекта 3  в 2024 году</t>
  </si>
  <si>
    <t>Количество погибших в дорожно-транспортных происшествиях                                           на 10 тысяч транспортных средств</t>
  </si>
  <si>
    <t>Количество погибших в дорожно-транспортных происшествиях человек на 100 тысяч населения</t>
  </si>
  <si>
    <t xml:space="preserve"> Милехин А.В.</t>
  </si>
  <si>
    <t>№             п/п</t>
  </si>
  <si>
    <t>Снимок экрана</t>
  </si>
  <si>
    <t>Адрес объекта                 (в соответствии с ФИАС)</t>
  </si>
  <si>
    <t>Вид документа                            и характеристика мероприятия (результата)</t>
  </si>
  <si>
    <t>1.1.К7.</t>
  </si>
  <si>
    <t>1.1.К8.</t>
  </si>
  <si>
    <t>№                  п/п</t>
  </si>
  <si>
    <t xml:space="preserve">Единица </t>
  </si>
  <si>
    <t>Благоустройство территории, ремонт объектов недвижимого имущества</t>
  </si>
  <si>
    <t>Количество отремонтированных объектов на автомобильных дорогах регионального и межмуниципального, местного значения и искусственных сооружений на них в рамках мероприятий, направленных на достижение показателей федерального проекта "Региональная и местная дорожная сеть".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</si>
  <si>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</t>
  </si>
  <si>
    <t>Снимок экрана, ссылка</t>
  </si>
  <si>
    <t>Прочий тип документа</t>
  </si>
  <si>
    <t>с меморандума</t>
  </si>
  <si>
    <t>Федеральный проект</t>
  </si>
  <si>
    <t>Адрес объекта            (в соответствии                               с ФИАС)</t>
  </si>
  <si>
    <t>последова-тели</t>
  </si>
  <si>
    <t>предшест-венники</t>
  </si>
  <si>
    <t>III. Паспорт регионального проекта «Региональная и местная дорожная сеть», входящего в национальный проект (далее  –  региональный проект 1)</t>
  </si>
  <si>
    <t>Доля автомобильных дорог регионального                           и межмуниципального значения, соответствующих нормативным требованиям</t>
  </si>
  <si>
    <t>Протяженность приведенных в нормативное состояние искусственных сооружений                                  на автомобильных дорогах регионального                          или межмуниципального и местного значения (накопленным итогом)</t>
  </si>
  <si>
    <t>Доля автомобильных дорог регионального значения, входящих в опорную сеть, рассчитанных на нормативную нагрузку не менее 11,5 тонн                       на ось</t>
  </si>
  <si>
    <t>Доля автомобильных дорог регионального                             и межмуниципального значения, соответствующих нормативным требованиям</t>
  </si>
  <si>
    <t>Протяженность приведенных в нормативное состояние искусственных сооружений                               на автомобильных дорогах регионального                              или межмуниципального и местного значения (накопленным итогом)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</si>
  <si>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</si>
  <si>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</si>
  <si>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</si>
  <si>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</si>
  <si>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</si>
  <si>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</si>
  <si>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</si>
  <si>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 xml:space="preserve"> 
Приведены в нормативное состояние автомобильные дороги регионального                        или межмуниципального, местного значения и искусственные дорожные сооружения на них</t>
  </si>
  <si>
    <t>План реализации регионального проекта 1</t>
  </si>
  <si>
    <t>Приведены в нормативное состояние автомобильные дороги регионального             или межмуниципального, местного значения                        и искусственные дорожные сооружения на них</t>
  </si>
  <si>
    <t>Произведена оплата поставленных товаров, выполненных работ, оказанных услуг                       по государственному (муниципальному) контракту</t>
  </si>
  <si>
    <t>Представлен отчет об использовании межбюджетных трансфертов</t>
  </si>
  <si>
    <t>единица измерения (по ОКЕИ)</t>
  </si>
  <si>
    <t>Вид документа                                               и характеристика мероприятия (результата)</t>
  </si>
  <si>
    <t>V. Паспорт регионального проекта «Безопасность дорожного движения», входящего в национальный проект                                                                                                             (далее  –   региональный проект 3)</t>
  </si>
  <si>
    <t>4. Мероприятия (результаты) регионального проекта 3</t>
  </si>
  <si>
    <t>Организована системная работа                                 с родителями по обучению детей основам правил дорожного движения                                   и привитию им навыков безопасного поведения на дорогах, обеспечению безопасности детей при перевозках                              в транспортных средствах</t>
  </si>
  <si>
    <t>Созданы условия для вовлечения детей                и молодежи в деятельность                                    по профилактике дорожно-транспортного травматизма, включая развитие детско-юношеских автошкол, отрядов юных инспекторов движения                       и пр.</t>
  </si>
  <si>
    <t xml:space="preserve"> Приобретены технические средства обучения, наглядные учебные                                       и методические материалы для организаций, осуществляющих обучение детей, работу по профилактике детского дорожно-транспортного травматизма</t>
  </si>
  <si>
    <t>Обеспечена организация и проведение региональных профильных смен                                         по безопасности дорожного движения                                  в организациях отдыха детей                                           и их оздоровления</t>
  </si>
  <si>
    <t>Количество погибших в дорожно-транспортных происшествиях                                                     на 10 тысяч транспортных средств.                                                                                                               Количество погибших в дорожно-транспортных происшествиях человек на 100 тысяч населения</t>
  </si>
  <si>
    <t>Признак «Участие муниципального образования»</t>
  </si>
  <si>
    <t>Приложение
к паспорту регионального проекта
«Региональная и местная дорожная сеть», входящего в национальный проект</t>
  </si>
  <si>
    <t xml:space="preserve">Приложение
к паспорту регионального проекта
«Безопасность дорожного движения», входящего в национальный проект </t>
  </si>
  <si>
    <t>План реализации регионального проекта 3</t>
  </si>
  <si>
    <t>Созданы условия для вовлечения детей                        и молодежи в деятельность по профилактике дорожно-транспортного травматизма, включая развитие детско-юношеских автошкол, отрядов юных инспекторов движения и пр.</t>
  </si>
  <si>
    <t>Документ согласован с заинтересованными органами                                        и организациями</t>
  </si>
  <si>
    <t>Организована системная работа с родителями                                     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в транспортных средствах</t>
  </si>
  <si>
    <t>Документ согласован с заинтересованными органами                                       и организациями</t>
  </si>
  <si>
    <t>Отчет о проведении системной работы                                               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                                     в транспортных средствах</t>
  </si>
  <si>
    <t>Приобретены технические средства обучения, наглядные учебные и методические материалы                                      для организаций, осуществляющих обучение детей, работу по профилактике детского дорожно-транспортного травматизма</t>
  </si>
  <si>
    <t>Обеспечена организация и проведение региональных профильных смен по безопасности дорожного движения в организациях отдыха детей                               и их оздоровления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</si>
</sst>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0"/>
    <numFmt numFmtId="165" formatCode="#,##0.0"/>
    <numFmt numFmtId="166" formatCode="dd/mm/yyyy;@"/>
    <numFmt numFmtId="167" formatCode="0.0"/>
  </numFmts>
  <fonts count="40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i/>
      <sz val="12"/>
      <color rgb="FF000000"/>
      <name val="Times New Roman"/>
      <family val="1"/>
      <charset val="204"/>
    </font>
    <font>
      <sz val="14"/>
      <color theme="1"/>
      <name val="Times New Roman"/>
      <family val="2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83">
    <xf numFmtId="0" fontId="0" fillId="0" borderId="0"/>
    <xf numFmtId="0" fontId="22" fillId="0" borderId="0"/>
    <xf numFmtId="0" fontId="23" fillId="0" borderId="0"/>
    <xf numFmtId="0" fontId="24" fillId="0" borderId="0"/>
    <xf numFmtId="0" fontId="25" fillId="0" borderId="0"/>
    <xf numFmtId="0" fontId="6" fillId="0" borderId="0"/>
    <xf numFmtId="0" fontId="26" fillId="0" borderId="0"/>
    <xf numFmtId="0" fontId="23" fillId="0" borderId="0"/>
    <xf numFmtId="0" fontId="26" fillId="0" borderId="0"/>
    <xf numFmtId="0" fontId="2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26" fillId="0" borderId="0"/>
    <xf numFmtId="43" fontId="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4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5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0" borderId="0" applyNumberFormat="0" applyFill="0" applyBorder="0" applyProtection="0"/>
    <xf numFmtId="0" fontId="33" fillId="0" borderId="0"/>
    <xf numFmtId="0" fontId="33" fillId="0" borderId="0"/>
    <xf numFmtId="0" fontId="31" fillId="0" borderId="0"/>
    <xf numFmtId="0" fontId="34" fillId="0" borderId="0"/>
    <xf numFmtId="0" fontId="34" fillId="0" borderId="0"/>
    <xf numFmtId="0" fontId="35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5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43" fontId="31" fillId="0" borderId="0" applyFont="0" applyFill="0" applyBorder="0" applyProtection="0"/>
    <xf numFmtId="0" fontId="35" fillId="0" borderId="0" applyFont="0" applyFill="0" applyBorder="0" applyProtection="0"/>
    <xf numFmtId="43" fontId="35" fillId="0" borderId="0" applyFont="0" applyFill="0" applyBorder="0" applyProtection="0"/>
    <xf numFmtId="0" fontId="1" fillId="0" borderId="0"/>
    <xf numFmtId="0" fontId="1" fillId="0" borderId="0"/>
    <xf numFmtId="0" fontId="22" fillId="0" borderId="0"/>
  </cellStyleXfs>
  <cellXfs count="234">
    <xf numFmtId="0" fontId="7" fillId="0" borderId="0" xfId="0" applyNumberFormat="1" applyFont="1"/>
    <xf numFmtId="0" fontId="8" fillId="0" borderId="0" xfId="0" applyNumberFormat="1" applyFont="1"/>
    <xf numFmtId="0" fontId="8" fillId="0" borderId="0" xfId="0" applyNumberFormat="1" applyFont="1" applyAlignment="1">
      <alignment vertical="top"/>
    </xf>
    <xf numFmtId="0" fontId="9" fillId="0" borderId="0" xfId="0" applyNumberFormat="1" applyFont="1" applyAlignment="1">
      <alignment vertical="top"/>
    </xf>
    <xf numFmtId="0" fontId="10" fillId="0" borderId="0" xfId="0" applyNumberFormat="1" applyFont="1" applyAlignment="1">
      <alignment vertical="center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Alignment="1">
      <alignment horizontal="center" vertical="top"/>
    </xf>
    <xf numFmtId="0" fontId="15" fillId="0" borderId="0" xfId="0" applyNumberFormat="1" applyFont="1" applyAlignment="1">
      <alignment vertical="top"/>
    </xf>
    <xf numFmtId="0" fontId="17" fillId="3" borderId="1" xfId="0" applyNumberFormat="1" applyFont="1" applyFill="1" applyBorder="1" applyAlignment="1">
      <alignment vertical="center" wrapText="1"/>
    </xf>
    <xf numFmtId="0" fontId="18" fillId="0" borderId="0" xfId="0" applyNumberFormat="1" applyFont="1"/>
    <xf numFmtId="0" fontId="18" fillId="0" borderId="0" xfId="0" applyNumberFormat="1" applyFont="1" applyAlignment="1">
      <alignment wrapText="1"/>
    </xf>
    <xf numFmtId="0" fontId="9" fillId="0" borderId="0" xfId="0" applyNumberFormat="1" applyFont="1"/>
    <xf numFmtId="0" fontId="8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 wrapText="1"/>
    </xf>
    <xf numFmtId="0" fontId="15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19" fillId="0" borderId="0" xfId="0" applyNumberFormat="1" applyFont="1"/>
    <xf numFmtId="0" fontId="8" fillId="0" borderId="0" xfId="0" applyNumberFormat="1" applyFont="1" applyAlignment="1">
      <alignment horizontal="right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8" fillId="0" borderId="0" xfId="0" applyNumberFormat="1" applyFont="1"/>
    <xf numFmtId="49" fontId="18" fillId="0" borderId="0" xfId="0" applyNumberFormat="1" applyFont="1"/>
    <xf numFmtId="49" fontId="9" fillId="0" borderId="0" xfId="0" applyNumberFormat="1" applyFont="1" applyAlignment="1">
      <alignment horizontal="left" vertical="center"/>
    </xf>
    <xf numFmtId="165" fontId="18" fillId="0" borderId="0" xfId="0" applyNumberFormat="1" applyFont="1"/>
    <xf numFmtId="0" fontId="8" fillId="0" borderId="8" xfId="0" applyNumberFormat="1" applyFont="1" applyBorder="1" applyAlignment="1">
      <alignment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0" fontId="9" fillId="0" borderId="0" xfId="27" applyFont="1"/>
    <xf numFmtId="0" fontId="8" fillId="0" borderId="0" xfId="28" applyFont="1"/>
    <xf numFmtId="0" fontId="18" fillId="0" borderId="0" xfId="28" applyFont="1"/>
    <xf numFmtId="0" fontId="18" fillId="0" borderId="0" xfId="28" applyFont="1" applyAlignment="1">
      <alignment wrapText="1"/>
    </xf>
    <xf numFmtId="0" fontId="15" fillId="0" borderId="0" xfId="28" applyFont="1" applyAlignment="1">
      <alignment horizontal="center" vertical="center" wrapText="1"/>
    </xf>
    <xf numFmtId="0" fontId="8" fillId="0" borderId="0" xfId="28" applyFont="1" applyAlignment="1">
      <alignment horizontal="center" vertical="center" wrapText="1"/>
    </xf>
    <xf numFmtId="0" fontId="8" fillId="0" borderId="0" xfId="28" applyFont="1" applyBorder="1" applyAlignment="1">
      <alignment wrapText="1"/>
    </xf>
    <xf numFmtId="0" fontId="8" fillId="0" borderId="0" xfId="28" applyFont="1" applyBorder="1"/>
    <xf numFmtId="0" fontId="11" fillId="0" borderId="11" xfId="28" applyFont="1" applyBorder="1" applyAlignment="1">
      <alignment horizontal="center" vertical="center" wrapText="1"/>
    </xf>
    <xf numFmtId="0" fontId="11" fillId="0" borderId="0" xfId="28" applyFont="1" applyBorder="1" applyAlignment="1">
      <alignment horizontal="center" vertical="center" wrapText="1"/>
    </xf>
    <xf numFmtId="0" fontId="8" fillId="0" borderId="0" xfId="0" applyFont="1" applyBorder="1"/>
    <xf numFmtId="0" fontId="21" fillId="0" borderId="0" xfId="0" applyNumberFormat="1" applyFont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/>
    </xf>
    <xf numFmtId="165" fontId="14" fillId="0" borderId="8" xfId="0" applyNumberFormat="1" applyFont="1" applyFill="1" applyBorder="1" applyAlignment="1">
      <alignment horizontal="center" vertical="center"/>
    </xf>
    <xf numFmtId="165" fontId="18" fillId="0" borderId="8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/>
    <xf numFmtId="165" fontId="11" fillId="0" borderId="8" xfId="0" applyNumberFormat="1" applyFont="1" applyBorder="1" applyAlignment="1">
      <alignment horizontal="center" vertical="center" wrapText="1"/>
    </xf>
    <xf numFmtId="0" fontId="18" fillId="0" borderId="8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17" fillId="3" borderId="8" xfId="0" applyNumberFormat="1" applyFont="1" applyFill="1" applyBorder="1" applyAlignment="1">
      <alignment vertical="center" wrapText="1"/>
    </xf>
    <xf numFmtId="0" fontId="17" fillId="3" borderId="8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Border="1" applyAlignment="1">
      <alignment vertical="center" wrapText="1"/>
    </xf>
    <xf numFmtId="4" fontId="18" fillId="0" borderId="0" xfId="0" applyNumberFormat="1" applyFont="1"/>
    <xf numFmtId="0" fontId="18" fillId="0" borderId="8" xfId="0" applyNumberFormat="1" applyFont="1" applyBorder="1" applyAlignment="1"/>
    <xf numFmtId="165" fontId="18" fillId="0" borderId="8" xfId="0" applyNumberFormat="1" applyFont="1" applyBorder="1" applyAlignment="1">
      <alignment vertical="center"/>
    </xf>
    <xf numFmtId="0" fontId="16" fillId="0" borderId="8" xfId="0" applyNumberFormat="1" applyFont="1" applyBorder="1" applyAlignment="1">
      <alignment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11" fillId="0" borderId="8" xfId="0" applyNumberFormat="1" applyFont="1" applyBorder="1" applyAlignment="1">
      <alignment horizontal="left" vertical="center" wrapText="1"/>
    </xf>
    <xf numFmtId="0" fontId="18" fillId="0" borderId="8" xfId="0" applyNumberFormat="1" applyFont="1" applyBorder="1" applyAlignment="1">
      <alignment horizontal="center"/>
    </xf>
    <xf numFmtId="165" fontId="8" fillId="0" borderId="10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23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/>
    </xf>
    <xf numFmtId="0" fontId="17" fillId="3" borderId="0" xfId="0" applyNumberFormat="1" applyFont="1" applyFill="1" applyBorder="1" applyAlignment="1">
      <alignment vertical="center" wrapText="1"/>
    </xf>
    <xf numFmtId="0" fontId="9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top" wrapText="1"/>
    </xf>
    <xf numFmtId="0" fontId="20" fillId="0" borderId="0" xfId="0" applyNumberFormat="1" applyFont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10" fillId="5" borderId="8" xfId="80" applyFont="1" applyFill="1" applyBorder="1" applyAlignment="1">
      <alignment horizontal="left" vertical="center" wrapText="1"/>
    </xf>
    <xf numFmtId="14" fontId="20" fillId="5" borderId="8" xfId="80" applyNumberFormat="1" applyFont="1" applyFill="1" applyBorder="1" applyAlignment="1">
      <alignment horizontal="left" vertical="center" wrapText="1"/>
    </xf>
    <xf numFmtId="0" fontId="20" fillId="2" borderId="8" xfId="0" applyNumberFormat="1" applyFont="1" applyFill="1" applyBorder="1" applyAlignment="1">
      <alignment horizontal="center" vertical="center" wrapText="1"/>
    </xf>
    <xf numFmtId="0" fontId="15" fillId="2" borderId="8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165" fontId="8" fillId="0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17" fillId="3" borderId="1" xfId="0" applyNumberFormat="1" applyFont="1" applyFill="1" applyBorder="1" applyAlignment="1">
      <alignment horizontal="center" vertical="center" wrapText="1"/>
    </xf>
    <xf numFmtId="164" fontId="17" fillId="3" borderId="8" xfId="0" applyNumberFormat="1" applyFont="1" applyFill="1" applyBorder="1" applyAlignment="1">
      <alignment horizontal="center" vertical="center" wrapText="1"/>
    </xf>
    <xf numFmtId="0" fontId="17" fillId="3" borderId="8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left" vertical="center" wrapText="1"/>
    </xf>
    <xf numFmtId="0" fontId="14" fillId="3" borderId="8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8" fillId="4" borderId="8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29" fillId="2" borderId="8" xfId="0" applyNumberFormat="1" applyFont="1" applyFill="1" applyBorder="1" applyAlignment="1">
      <alignment horizontal="center" vertical="center" wrapText="1"/>
    </xf>
    <xf numFmtId="0" fontId="37" fillId="0" borderId="8" xfId="80" applyFont="1" applyBorder="1" applyAlignment="1">
      <alignment horizontal="left" vertical="center" wrapText="1"/>
    </xf>
    <xf numFmtId="166" fontId="20" fillId="0" borderId="8" xfId="80" applyNumberFormat="1" applyFont="1" applyBorder="1" applyAlignment="1">
      <alignment horizontal="left" vertical="center" wrapText="1"/>
    </xf>
    <xf numFmtId="0" fontId="14" fillId="3" borderId="1" xfId="0" applyNumberFormat="1" applyFont="1" applyFill="1" applyBorder="1" applyAlignment="1">
      <alignment vertical="center" wrapText="1"/>
    </xf>
    <xf numFmtId="0" fontId="14" fillId="3" borderId="27" xfId="0" applyNumberFormat="1" applyFont="1" applyFill="1" applyBorder="1" applyAlignment="1">
      <alignment vertical="center" wrapText="1"/>
    </xf>
    <xf numFmtId="0" fontId="14" fillId="3" borderId="27" xfId="0" applyNumberFormat="1" applyFont="1" applyFill="1" applyBorder="1" applyAlignment="1">
      <alignment horizontal="center" vertical="center" wrapText="1"/>
    </xf>
    <xf numFmtId="0" fontId="8" fillId="0" borderId="8" xfId="0" applyFont="1" applyBorder="1"/>
    <xf numFmtId="164" fontId="14" fillId="3" borderId="1" xfId="0" applyNumberFormat="1" applyFont="1" applyFill="1" applyBorder="1" applyAlignment="1">
      <alignment horizontal="center" vertical="center" wrapText="1"/>
    </xf>
    <xf numFmtId="164" fontId="14" fillId="3" borderId="27" xfId="0" applyNumberFormat="1" applyFont="1" applyFill="1" applyBorder="1" applyAlignment="1">
      <alignment horizontal="center" vertical="center" wrapText="1"/>
    </xf>
    <xf numFmtId="164" fontId="14" fillId="3" borderId="24" xfId="0" applyNumberFormat="1" applyFont="1" applyFill="1" applyBorder="1" applyAlignment="1">
      <alignment horizontal="center" vertical="center" wrapText="1"/>
    </xf>
    <xf numFmtId="164" fontId="14" fillId="3" borderId="28" xfId="0" applyNumberFormat="1" applyFont="1" applyFill="1" applyBorder="1" applyAlignment="1">
      <alignment horizontal="center" vertical="center" wrapText="1"/>
    </xf>
    <xf numFmtId="0" fontId="8" fillId="0" borderId="26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3" fillId="0" borderId="8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165" fontId="8" fillId="0" borderId="25" xfId="0" applyNumberFormat="1" applyFont="1" applyBorder="1" applyAlignment="1">
      <alignment horizontal="center" vertical="center" wrapText="1"/>
    </xf>
    <xf numFmtId="165" fontId="20" fillId="0" borderId="8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Border="1" applyAlignment="1">
      <alignment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14" fillId="4" borderId="8" xfId="0" applyNumberFormat="1" applyFont="1" applyFill="1" applyBorder="1" applyAlignment="1">
      <alignment horizontal="center" vertical="center" wrapText="1"/>
    </xf>
    <xf numFmtId="165" fontId="11" fillId="4" borderId="8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7" fillId="0" borderId="8" xfId="0" applyNumberFormat="1" applyFont="1" applyFill="1" applyBorder="1" applyAlignment="1">
      <alignment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8" xfId="0" applyNumberFormat="1" applyFont="1" applyFill="1" applyBorder="1" applyAlignment="1">
      <alignment horizontal="center" vertical="center" wrapText="1"/>
    </xf>
    <xf numFmtId="164" fontId="18" fillId="0" borderId="8" xfId="0" applyNumberFormat="1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top" wrapText="1"/>
    </xf>
    <xf numFmtId="0" fontId="38" fillId="0" borderId="8" xfId="0" applyNumberFormat="1" applyFont="1" applyFill="1" applyBorder="1" applyAlignment="1">
      <alignment horizontal="center" vertical="center" wrapText="1"/>
    </xf>
    <xf numFmtId="0" fontId="18" fillId="0" borderId="8" xfId="0" applyNumberFormat="1" applyFont="1" applyFill="1" applyBorder="1" applyAlignment="1">
      <alignment horizontal="center" vertical="center"/>
    </xf>
    <xf numFmtId="164" fontId="17" fillId="0" borderId="8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17" fillId="3" borderId="8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5" borderId="8" xfId="28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14" fillId="0" borderId="8" xfId="0" applyNumberFormat="1" applyFont="1" applyFill="1" applyBorder="1" applyAlignment="1">
      <alignment vertical="top" wrapText="1"/>
    </xf>
    <xf numFmtId="0" fontId="11" fillId="0" borderId="8" xfId="0" applyNumberFormat="1" applyFont="1" applyFill="1" applyBorder="1" applyAlignment="1">
      <alignment horizontal="left" vertical="center" wrapText="1"/>
    </xf>
    <xf numFmtId="0" fontId="17" fillId="3" borderId="8" xfId="0" applyNumberFormat="1" applyFont="1" applyFill="1" applyBorder="1" applyAlignment="1">
      <alignment horizontal="center" vertical="top"/>
    </xf>
    <xf numFmtId="0" fontId="17" fillId="3" borderId="8" xfId="0" applyNumberFormat="1" applyFont="1" applyFill="1" applyBorder="1" applyAlignment="1">
      <alignment vertical="top" wrapText="1"/>
    </xf>
    <xf numFmtId="0" fontId="17" fillId="3" borderId="8" xfId="0" applyNumberFormat="1" applyFont="1" applyFill="1" applyBorder="1" applyAlignment="1">
      <alignment horizontal="center" vertical="center"/>
    </xf>
    <xf numFmtId="164" fontId="17" fillId="3" borderId="8" xfId="0" applyNumberFormat="1" applyFont="1" applyFill="1" applyBorder="1" applyAlignment="1">
      <alignment horizontal="center" vertical="center"/>
    </xf>
    <xf numFmtId="0" fontId="14" fillId="4" borderId="8" xfId="0" applyNumberFormat="1" applyFont="1" applyFill="1" applyBorder="1" applyAlignment="1">
      <alignment horizontal="center" vertical="center" wrapText="1"/>
    </xf>
    <xf numFmtId="0" fontId="17" fillId="3" borderId="8" xfId="0" applyNumberFormat="1" applyFont="1" applyFill="1" applyBorder="1" applyAlignment="1">
      <alignment horizontal="left" vertical="top"/>
    </xf>
    <xf numFmtId="49" fontId="11" fillId="2" borderId="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0" fontId="11" fillId="0" borderId="8" xfId="0" applyNumberFormat="1" applyFont="1" applyBorder="1" applyAlignment="1">
      <alignment vertical="top" wrapText="1"/>
    </xf>
    <xf numFmtId="166" fontId="8" fillId="0" borderId="8" xfId="0" applyNumberFormat="1" applyFont="1" applyBorder="1" applyAlignment="1">
      <alignment horizontal="center" vertical="center" wrapText="1"/>
    </xf>
    <xf numFmtId="0" fontId="15" fillId="2" borderId="8" xfId="0" applyNumberFormat="1" applyFont="1" applyFill="1" applyBorder="1" applyAlignment="1">
      <alignment horizontal="left" vertical="center" wrapText="1"/>
    </xf>
    <xf numFmtId="0" fontId="8" fillId="0" borderId="8" xfId="0" applyNumberFormat="1" applyFont="1" applyBorder="1" applyAlignment="1">
      <alignment vertical="top" wrapText="1"/>
    </xf>
    <xf numFmtId="167" fontId="8" fillId="2" borderId="8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top"/>
    </xf>
    <xf numFmtId="0" fontId="38" fillId="3" borderId="12" xfId="0" applyNumberFormat="1" applyFont="1" applyFill="1" applyBorder="1" applyAlignment="1">
      <alignment horizontal="center" vertical="center" wrapText="1"/>
    </xf>
    <xf numFmtId="0" fontId="38" fillId="3" borderId="14" xfId="0" applyNumberFormat="1" applyFont="1" applyFill="1" applyBorder="1" applyAlignment="1">
      <alignment horizontal="center" vertical="center" wrapText="1"/>
    </xf>
    <xf numFmtId="0" fontId="38" fillId="3" borderId="15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top" wrapText="1"/>
    </xf>
    <xf numFmtId="0" fontId="38" fillId="0" borderId="12" xfId="0" applyNumberFormat="1" applyFont="1" applyFill="1" applyBorder="1" applyAlignment="1">
      <alignment horizontal="center" vertical="center" wrapText="1"/>
    </xf>
    <xf numFmtId="0" fontId="38" fillId="0" borderId="14" xfId="0" applyNumberFormat="1" applyFont="1" applyFill="1" applyBorder="1" applyAlignment="1">
      <alignment horizontal="center" vertical="center" wrapText="1"/>
    </xf>
    <xf numFmtId="0" fontId="38" fillId="0" borderId="15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top" wrapText="1"/>
    </xf>
    <xf numFmtId="0" fontId="10" fillId="0" borderId="0" xfId="0" applyNumberFormat="1" applyFont="1" applyAlignment="1">
      <alignment horizontal="center" vertical="top"/>
    </xf>
    <xf numFmtId="0" fontId="8" fillId="0" borderId="8" xfId="0" applyNumberFormat="1" applyFont="1" applyBorder="1" applyAlignment="1">
      <alignment horizontal="center" vertical="top" wrapText="1"/>
    </xf>
    <xf numFmtId="0" fontId="11" fillId="0" borderId="8" xfId="0" applyNumberFormat="1" applyFont="1" applyBorder="1" applyAlignment="1">
      <alignment horizontal="center" vertical="top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/>
    </xf>
    <xf numFmtId="0" fontId="11" fillId="0" borderId="8" xfId="0" applyNumberFormat="1" applyFont="1" applyBorder="1" applyAlignment="1">
      <alignment horizontal="center" vertical="center"/>
    </xf>
    <xf numFmtId="0" fontId="11" fillId="0" borderId="8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8" fillId="3" borderId="13" xfId="0" applyNumberFormat="1" applyFont="1" applyFill="1" applyBorder="1" applyAlignment="1">
      <alignment horizontal="left" vertical="center" wrapText="1"/>
    </xf>
    <xf numFmtId="0" fontId="8" fillId="3" borderId="3" xfId="0" applyNumberFormat="1" applyFont="1" applyFill="1" applyBorder="1" applyAlignment="1">
      <alignment horizontal="left" vertical="center" wrapText="1"/>
    </xf>
    <xf numFmtId="0" fontId="8" fillId="3" borderId="2" xfId="0" applyNumberFormat="1" applyFont="1" applyFill="1" applyBorder="1" applyAlignment="1">
      <alignment horizontal="left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3" fillId="0" borderId="8" xfId="0" applyNumberFormat="1" applyFont="1" applyBorder="1" applyAlignment="1">
      <alignment vertical="center" wrapText="1"/>
    </xf>
    <xf numFmtId="0" fontId="29" fillId="0" borderId="8" xfId="0" applyNumberFormat="1" applyFont="1" applyFill="1" applyBorder="1" applyAlignment="1">
      <alignment horizontal="left" vertical="center" wrapText="1"/>
    </xf>
    <xf numFmtId="0" fontId="29" fillId="0" borderId="8" xfId="0" applyNumberFormat="1" applyFont="1" applyBorder="1" applyAlignment="1">
      <alignment vertical="center" wrapText="1"/>
    </xf>
    <xf numFmtId="0" fontId="36" fillId="0" borderId="8" xfId="0" applyNumberFormat="1" applyFont="1" applyBorder="1" applyAlignment="1">
      <alignment vertical="center" wrapText="1"/>
    </xf>
    <xf numFmtId="0" fontId="8" fillId="0" borderId="32" xfId="0" applyNumberFormat="1" applyFont="1" applyBorder="1" applyAlignment="1">
      <alignment horizontal="left" vertical="top" wrapText="1"/>
    </xf>
    <xf numFmtId="0" fontId="8" fillId="0" borderId="33" xfId="0" applyNumberFormat="1" applyFont="1" applyBorder="1" applyAlignment="1">
      <alignment horizontal="left" vertical="top" wrapText="1"/>
    </xf>
    <xf numFmtId="0" fontId="8" fillId="0" borderId="34" xfId="0" applyNumberFormat="1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9" xfId="0" applyNumberFormat="1" applyFont="1" applyBorder="1" applyAlignment="1">
      <alignment horizontal="center" vertical="center" wrapText="1"/>
    </xf>
    <xf numFmtId="0" fontId="8" fillId="0" borderId="35" xfId="0" applyNumberFormat="1" applyFont="1" applyBorder="1" applyAlignment="1">
      <alignment horizontal="left" vertical="top" wrapText="1"/>
    </xf>
    <xf numFmtId="0" fontId="8" fillId="0" borderId="36" xfId="0" applyNumberFormat="1" applyFont="1" applyBorder="1" applyAlignment="1">
      <alignment horizontal="left" vertical="top" wrapText="1"/>
    </xf>
    <xf numFmtId="0" fontId="12" fillId="0" borderId="16" xfId="0" applyNumberFormat="1" applyFont="1" applyBorder="1" applyAlignment="1">
      <alignment horizontal="center" vertical="center" wrapText="1"/>
    </xf>
    <xf numFmtId="0" fontId="11" fillId="5" borderId="8" xfId="28" applyFont="1" applyFill="1" applyBorder="1" applyAlignment="1">
      <alignment vertical="center" wrapText="1"/>
    </xf>
    <xf numFmtId="0" fontId="10" fillId="0" borderId="0" xfId="28" applyFont="1" applyBorder="1" applyAlignment="1">
      <alignment horizontal="center" vertical="center" wrapText="1"/>
    </xf>
    <xf numFmtId="0" fontId="11" fillId="5" borderId="8" xfId="28" applyFont="1" applyFill="1" applyBorder="1" applyAlignment="1">
      <alignment horizontal="center" vertical="center" wrapText="1"/>
    </xf>
    <xf numFmtId="0" fontId="11" fillId="0" borderId="8" xfId="28" applyFont="1" applyFill="1" applyBorder="1" applyAlignment="1">
      <alignment horizontal="center" vertical="center"/>
    </xf>
    <xf numFmtId="0" fontId="11" fillId="2" borderId="8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10" fillId="5" borderId="12" xfId="80" applyFont="1" applyFill="1" applyBorder="1" applyAlignment="1">
      <alignment horizontal="left" vertical="center" wrapText="1"/>
    </xf>
    <xf numFmtId="0" fontId="10" fillId="5" borderId="14" xfId="80" applyFont="1" applyFill="1" applyBorder="1" applyAlignment="1">
      <alignment horizontal="left" vertical="center" wrapText="1"/>
    </xf>
    <xf numFmtId="0" fontId="10" fillId="5" borderId="15" xfId="80" applyFont="1" applyFill="1" applyBorder="1" applyAlignment="1">
      <alignment horizontal="left" vertical="center" wrapText="1"/>
    </xf>
    <xf numFmtId="0" fontId="18" fillId="0" borderId="0" xfId="0" applyNumberFormat="1" applyFont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0" fontId="39" fillId="3" borderId="30" xfId="0" applyNumberFormat="1" applyFont="1" applyFill="1" applyBorder="1" applyAlignment="1">
      <alignment horizontal="center" vertical="center" wrapText="1"/>
    </xf>
    <xf numFmtId="0" fontId="39" fillId="3" borderId="29" xfId="0" applyNumberFormat="1" applyFont="1" applyFill="1" applyBorder="1" applyAlignment="1">
      <alignment horizontal="center" vertical="center" wrapText="1"/>
    </xf>
    <xf numFmtId="0" fontId="39" fillId="3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21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vertical="center"/>
    </xf>
    <xf numFmtId="0" fontId="11" fillId="0" borderId="29" xfId="0" applyNumberFormat="1" applyFont="1" applyBorder="1" applyAlignment="1">
      <alignment horizontal="center" vertical="center"/>
    </xf>
    <xf numFmtId="0" fontId="11" fillId="0" borderId="19" xfId="0" applyNumberFormat="1" applyFont="1" applyBorder="1" applyAlignment="1">
      <alignment horizontal="center" vertical="center"/>
    </xf>
    <xf numFmtId="0" fontId="11" fillId="0" borderId="20" xfId="0" applyNumberFormat="1" applyFont="1" applyBorder="1" applyAlignment="1">
      <alignment horizontal="center" vertical="center" wrapText="1"/>
    </xf>
    <xf numFmtId="0" fontId="11" fillId="0" borderId="22" xfId="0" applyNumberFormat="1" applyFont="1" applyBorder="1" applyAlignment="1">
      <alignment horizontal="center" vertical="center" wrapText="1"/>
    </xf>
    <xf numFmtId="0" fontId="17" fillId="3" borderId="8" xfId="0" applyNumberFormat="1" applyFont="1" applyFill="1" applyBorder="1" applyAlignment="1">
      <alignment horizontal="left" vertical="top" wrapText="1"/>
    </xf>
    <xf numFmtId="0" fontId="11" fillId="2" borderId="8" xfId="0" applyNumberFormat="1" applyFont="1" applyFill="1" applyBorder="1" applyAlignment="1">
      <alignment horizontal="left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wrapText="1"/>
    </xf>
  </cellXfs>
  <cellStyles count="83">
    <cellStyle name="Гиперссылка 2" xfId="27"/>
    <cellStyle name="Гиперссылка 2 2" xfId="48"/>
    <cellStyle name="Обычный" xfId="0" builtinId="0"/>
    <cellStyle name="Обычный 10" xfId="8"/>
    <cellStyle name="Обычный 10 2" xfId="49"/>
    <cellStyle name="Обычный 11" xfId="9"/>
    <cellStyle name="Обычный 11 2" xfId="50"/>
    <cellStyle name="Обычный 12" xfId="4"/>
    <cellStyle name="Обычный 12 2" xfId="51"/>
    <cellStyle name="Обычный 13" xfId="24"/>
    <cellStyle name="Обычный 13 2" xfId="52"/>
    <cellStyle name="Обычный 14" xfId="23"/>
    <cellStyle name="Обычный 14 2" xfId="53"/>
    <cellStyle name="Обычный 15" xfId="2"/>
    <cellStyle name="Обычный 15 2" xfId="54"/>
    <cellStyle name="Обычный 16" xfId="28"/>
    <cellStyle name="Обычный 16 2" xfId="42"/>
    <cellStyle name="Обычный 16 3" xfId="55"/>
    <cellStyle name="Обычный 17" xfId="29"/>
    <cellStyle name="Обычный 17 2" xfId="43"/>
    <cellStyle name="Обычный 17 3" xfId="56"/>
    <cellStyle name="Обычный 17 4" xfId="80"/>
    <cellStyle name="Обычный 18" xfId="33"/>
    <cellStyle name="Обычный 18 2" xfId="45"/>
    <cellStyle name="Обычный 18 3" xfId="57"/>
    <cellStyle name="Обычный 19" xfId="47"/>
    <cellStyle name="Обычный 2" xfId="1"/>
    <cellStyle name="Обычный 2 2" xfId="10"/>
    <cellStyle name="Обычный 2 2 2" xfId="36"/>
    <cellStyle name="Обычный 2 2 3" xfId="59"/>
    <cellStyle name="Обычный 2 3" xfId="11"/>
    <cellStyle name="Обычный 2 3 2" xfId="37"/>
    <cellStyle name="Обычный 2 3 3" xfId="60"/>
    <cellStyle name="Обычный 2 4" xfId="7"/>
    <cellStyle name="Обычный 2 4 2" xfId="61"/>
    <cellStyle name="Обычный 2 5" xfId="30"/>
    <cellStyle name="Обычный 2 5 2" xfId="62"/>
    <cellStyle name="Обычный 2 6" xfId="31"/>
    <cellStyle name="Обычный 2 6 2" xfId="44"/>
    <cellStyle name="Обычный 2 6 3" xfId="63"/>
    <cellStyle name="Обычный 2 7" xfId="34"/>
    <cellStyle name="Обычный 2 7 2" xfId="46"/>
    <cellStyle name="Обычный 2 7 3" xfId="64"/>
    <cellStyle name="Обычный 2 7 4" xfId="81"/>
    <cellStyle name="Обычный 2 8" xfId="58"/>
    <cellStyle name="Обычный 2 8 2" xfId="82"/>
    <cellStyle name="Обычный 21_Белгородская область хотелки районов" xfId="12"/>
    <cellStyle name="Обычный 3" xfId="6"/>
    <cellStyle name="Обычный 3 2" xfId="32"/>
    <cellStyle name="Обычный 3 2 2" xfId="66"/>
    <cellStyle name="Обычный 3 3" xfId="65"/>
    <cellStyle name="Обычный 4" xfId="13"/>
    <cellStyle name="Обычный 4 2" xfId="14"/>
    <cellStyle name="Обычный 4 2 2" xfId="15"/>
    <cellStyle name="Обычный 4 2 2 2" xfId="5"/>
    <cellStyle name="Обычный 4 2 2 2 2" xfId="35"/>
    <cellStyle name="Обычный 4 2 2 2 3" xfId="70"/>
    <cellStyle name="Обычный 4 2 2 3" xfId="40"/>
    <cellStyle name="Обычный 4 2 2 4" xfId="69"/>
    <cellStyle name="Обычный 4 2 3" xfId="39"/>
    <cellStyle name="Обычный 4 2 4" xfId="68"/>
    <cellStyle name="Обычный 4 3" xfId="38"/>
    <cellStyle name="Обычный 4 4" xfId="67"/>
    <cellStyle name="Обычный 5" xfId="16"/>
    <cellStyle name="Обычный 5 2" xfId="71"/>
    <cellStyle name="Обычный 6" xfId="20"/>
    <cellStyle name="Обычный 6 2" xfId="72"/>
    <cellStyle name="Обычный 7" xfId="21"/>
    <cellStyle name="Обычный 7 2" xfId="73"/>
    <cellStyle name="Обычный 8" xfId="22"/>
    <cellStyle name="Обычный 8 2" xfId="74"/>
    <cellStyle name="Обычный 9" xfId="17"/>
    <cellStyle name="Обычный 9 2" xfId="18"/>
    <cellStyle name="Обычный 9 2 2" xfId="76"/>
    <cellStyle name="Обычный 9 3" xfId="75"/>
    <cellStyle name="Стиль 1" xfId="3"/>
    <cellStyle name="Финансовый 2" xfId="19"/>
    <cellStyle name="Финансовый 2 2" xfId="26"/>
    <cellStyle name="Финансовый 2 2 2" xfId="78"/>
    <cellStyle name="Финансовый 2 3" xfId="41"/>
    <cellStyle name="Финансовый 2 4" xfId="77"/>
    <cellStyle name="Финансовый 3" xfId="25"/>
    <cellStyle name="Финансовый 3 2" xfId="7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20"/>
  <sheetViews>
    <sheetView tabSelected="1" view="pageBreakPreview" topLeftCell="A4" zoomScaleSheetLayoutView="100" workbookViewId="0">
      <selection activeCell="B13" sqref="B13:O13"/>
    </sheetView>
  </sheetViews>
  <sheetFormatPr defaultColWidth="9.140625" defaultRowHeight="15.75"/>
  <cols>
    <col min="1" max="1" width="5.28515625" style="2" customWidth="1"/>
    <col min="2" max="2" width="44.140625" style="2" customWidth="1"/>
    <col min="3" max="3" width="13.7109375" style="2" customWidth="1"/>
    <col min="4" max="4" width="18.5703125" style="2" customWidth="1"/>
    <col min="5" max="5" width="14.42578125" style="2" customWidth="1"/>
    <col min="6" max="6" width="11.7109375" style="2" customWidth="1"/>
    <col min="7" max="7" width="9.140625" style="2" bestFit="1" customWidth="1"/>
    <col min="8" max="14" width="10.42578125" style="2" customWidth="1"/>
    <col min="15" max="15" width="15.140625" style="2" customWidth="1"/>
    <col min="16" max="16" width="18.5703125" style="2" hidden="1" customWidth="1"/>
    <col min="17" max="17" width="19.85546875" style="2" hidden="1" customWidth="1"/>
    <col min="18" max="18" width="9.140625" style="2" bestFit="1" customWidth="1"/>
    <col min="19" max="16384" width="9.140625" style="2"/>
  </cols>
  <sheetData>
    <row r="1" spans="1:18">
      <c r="A1" s="3" t="str">
        <f>HYPERLINK("#Оглавление!A1", "Назад в оглавление")</f>
        <v>Назад в оглавление</v>
      </c>
    </row>
    <row r="2" spans="1:18" ht="18.75" customHeight="1">
      <c r="A2" s="173" t="s">
        <v>176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</row>
    <row r="3" spans="1:18" ht="18.75">
      <c r="A3" s="174" t="s">
        <v>132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7"/>
    </row>
    <row r="4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</row>
    <row r="5" spans="1:18" ht="15.75" customHeight="1">
      <c r="A5" s="176" t="s">
        <v>2</v>
      </c>
      <c r="B5" s="169" t="s">
        <v>4</v>
      </c>
      <c r="C5" s="169" t="s">
        <v>5</v>
      </c>
      <c r="D5" s="169" t="s">
        <v>9</v>
      </c>
      <c r="E5" s="169" t="s">
        <v>6</v>
      </c>
      <c r="F5" s="169" t="s">
        <v>7</v>
      </c>
      <c r="G5" s="169"/>
      <c r="H5" s="169" t="s">
        <v>8</v>
      </c>
      <c r="I5" s="169"/>
      <c r="J5" s="169"/>
      <c r="K5" s="169"/>
      <c r="L5" s="169"/>
      <c r="M5" s="169"/>
      <c r="N5" s="169"/>
      <c r="O5" s="169" t="s">
        <v>10</v>
      </c>
      <c r="P5" s="175" t="s">
        <v>92</v>
      </c>
      <c r="Q5" s="175" t="s">
        <v>93</v>
      </c>
    </row>
    <row r="6" spans="1:18" ht="35.25" customHeight="1">
      <c r="A6" s="176"/>
      <c r="B6" s="169"/>
      <c r="C6" s="169"/>
      <c r="D6" s="169"/>
      <c r="E6" s="169"/>
      <c r="F6" s="140" t="s">
        <v>11</v>
      </c>
      <c r="G6" s="140" t="s">
        <v>12</v>
      </c>
      <c r="H6" s="141">
        <v>2024</v>
      </c>
      <c r="I6" s="141">
        <v>2025</v>
      </c>
      <c r="J6" s="141">
        <v>2026</v>
      </c>
      <c r="K6" s="141">
        <v>2027</v>
      </c>
      <c r="L6" s="141">
        <v>2028</v>
      </c>
      <c r="M6" s="141">
        <v>2029</v>
      </c>
      <c r="N6" s="141">
        <v>2030</v>
      </c>
      <c r="O6" s="169"/>
      <c r="P6" s="175"/>
      <c r="Q6" s="175"/>
    </row>
    <row r="7" spans="1:18">
      <c r="A7" s="97">
        <v>1</v>
      </c>
      <c r="B7" s="140">
        <v>2</v>
      </c>
      <c r="C7" s="140">
        <v>3</v>
      </c>
      <c r="D7" s="140">
        <v>4</v>
      </c>
      <c r="E7" s="140">
        <v>5</v>
      </c>
      <c r="F7" s="140">
        <v>6</v>
      </c>
      <c r="G7" s="140">
        <v>7</v>
      </c>
      <c r="H7" s="140">
        <v>8</v>
      </c>
      <c r="I7" s="140">
        <v>9</v>
      </c>
      <c r="J7" s="140">
        <v>10</v>
      </c>
      <c r="K7" s="140">
        <v>11</v>
      </c>
      <c r="L7" s="140">
        <v>12</v>
      </c>
      <c r="M7" s="140">
        <v>13</v>
      </c>
      <c r="N7" s="140">
        <v>14</v>
      </c>
      <c r="O7" s="140">
        <v>15</v>
      </c>
      <c r="P7" s="84">
        <v>16</v>
      </c>
      <c r="Q7" s="84">
        <v>17</v>
      </c>
    </row>
    <row r="8" spans="1:18" ht="21" customHeight="1">
      <c r="A8" s="92" t="s">
        <v>1</v>
      </c>
      <c r="B8" s="170" t="s">
        <v>13</v>
      </c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2"/>
      <c r="P8" s="166"/>
      <c r="Q8" s="167"/>
    </row>
    <row r="9" spans="1:18" ht="51" customHeight="1">
      <c r="A9" s="100" t="s">
        <v>3</v>
      </c>
      <c r="B9" s="136" t="s">
        <v>14</v>
      </c>
      <c r="C9" s="137" t="s">
        <v>172</v>
      </c>
      <c r="D9" s="142" t="s">
        <v>84</v>
      </c>
      <c r="E9" s="138" t="s">
        <v>15</v>
      </c>
      <c r="F9" s="143">
        <v>79.069999999999993</v>
      </c>
      <c r="G9" s="138">
        <v>2020</v>
      </c>
      <c r="H9" s="139">
        <v>85.097899999999996</v>
      </c>
      <c r="I9" s="139">
        <v>85.097899999999996</v>
      </c>
      <c r="J9" s="139">
        <v>85.097899999999996</v>
      </c>
      <c r="K9" s="139">
        <v>85.097899999999996</v>
      </c>
      <c r="L9" s="139">
        <v>85.097899999999996</v>
      </c>
      <c r="M9" s="139" t="s">
        <v>113</v>
      </c>
      <c r="N9" s="139" t="s">
        <v>113</v>
      </c>
      <c r="O9" s="142" t="s">
        <v>16</v>
      </c>
      <c r="P9" s="54" t="s">
        <v>85</v>
      </c>
      <c r="Q9" s="54" t="s">
        <v>42</v>
      </c>
    </row>
    <row r="10" spans="1:18" ht="65.25" customHeight="1">
      <c r="A10" s="100" t="s">
        <v>17</v>
      </c>
      <c r="B10" s="136" t="s">
        <v>177</v>
      </c>
      <c r="C10" s="137" t="s">
        <v>172</v>
      </c>
      <c r="D10" s="142" t="s">
        <v>84</v>
      </c>
      <c r="E10" s="138" t="s">
        <v>15</v>
      </c>
      <c r="F10" s="143">
        <v>64.5</v>
      </c>
      <c r="G10" s="138">
        <v>2020</v>
      </c>
      <c r="H10" s="139">
        <v>70.695899999999995</v>
      </c>
      <c r="I10" s="139">
        <v>72.230800000000002</v>
      </c>
      <c r="J10" s="139">
        <v>72.230800000000002</v>
      </c>
      <c r="K10" s="139">
        <v>72.230800000000002</v>
      </c>
      <c r="L10" s="139">
        <v>72.230800000000002</v>
      </c>
      <c r="M10" s="139" t="s">
        <v>113</v>
      </c>
      <c r="N10" s="139" t="s">
        <v>113</v>
      </c>
      <c r="O10" s="142" t="s">
        <v>16</v>
      </c>
      <c r="P10" s="54" t="s">
        <v>85</v>
      </c>
      <c r="Q10" s="54" t="s">
        <v>42</v>
      </c>
    </row>
    <row r="11" spans="1:18" ht="70.5" customHeight="1">
      <c r="A11" s="100" t="s">
        <v>19</v>
      </c>
      <c r="B11" s="136" t="s">
        <v>18</v>
      </c>
      <c r="C11" s="137" t="s">
        <v>172</v>
      </c>
      <c r="D11" s="142" t="s">
        <v>84</v>
      </c>
      <c r="E11" s="138" t="s">
        <v>15</v>
      </c>
      <c r="F11" s="143">
        <v>72.906899999999993</v>
      </c>
      <c r="G11" s="138">
        <v>2023</v>
      </c>
      <c r="H11" s="139">
        <v>80.7804</v>
      </c>
      <c r="I11" s="139">
        <v>83.876000000000005</v>
      </c>
      <c r="J11" s="139">
        <v>86.971500000000006</v>
      </c>
      <c r="K11" s="139">
        <v>90.04</v>
      </c>
      <c r="L11" s="139">
        <v>90.04</v>
      </c>
      <c r="M11" s="139" t="s">
        <v>113</v>
      </c>
      <c r="N11" s="139" t="s">
        <v>113</v>
      </c>
      <c r="O11" s="142" t="s">
        <v>16</v>
      </c>
      <c r="P11" s="54" t="s">
        <v>85</v>
      </c>
      <c r="Q11" s="54" t="s">
        <v>42</v>
      </c>
    </row>
    <row r="12" spans="1:18" ht="70.5" customHeight="1">
      <c r="A12" s="100" t="s">
        <v>58</v>
      </c>
      <c r="B12" s="136" t="s">
        <v>179</v>
      </c>
      <c r="C12" s="137" t="s">
        <v>172</v>
      </c>
      <c r="D12" s="142" t="s">
        <v>84</v>
      </c>
      <c r="E12" s="138" t="s">
        <v>15</v>
      </c>
      <c r="F12" s="143">
        <v>96.444199999999995</v>
      </c>
      <c r="G12" s="138">
        <v>2022</v>
      </c>
      <c r="H12" s="143">
        <v>96.444199999999995</v>
      </c>
      <c r="I12" s="143">
        <v>96.444199999999995</v>
      </c>
      <c r="J12" s="143">
        <v>96.444199999999995</v>
      </c>
      <c r="K12" s="143">
        <v>96.444199999999995</v>
      </c>
      <c r="L12" s="143">
        <v>96.444199999999995</v>
      </c>
      <c r="M12" s="139" t="s">
        <v>113</v>
      </c>
      <c r="N12" s="139" t="s">
        <v>113</v>
      </c>
      <c r="O12" s="142" t="s">
        <v>16</v>
      </c>
      <c r="P12" s="54"/>
      <c r="Q12" s="54"/>
    </row>
    <row r="13" spans="1:18" ht="24.75" customHeight="1">
      <c r="A13" s="92" t="s">
        <v>20</v>
      </c>
      <c r="B13" s="170" t="s">
        <v>137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2"/>
      <c r="P13" s="54"/>
      <c r="Q13" s="54"/>
    </row>
    <row r="14" spans="1:18" ht="81" customHeight="1">
      <c r="A14" s="100" t="s">
        <v>22</v>
      </c>
      <c r="B14" s="136" t="s">
        <v>178</v>
      </c>
      <c r="C14" s="137" t="s">
        <v>172</v>
      </c>
      <c r="D14" s="142" t="s">
        <v>84</v>
      </c>
      <c r="E14" s="138" t="s">
        <v>23</v>
      </c>
      <c r="F14" s="143">
        <v>0</v>
      </c>
      <c r="G14" s="138">
        <v>2021</v>
      </c>
      <c r="H14" s="139">
        <v>1.6508</v>
      </c>
      <c r="I14" s="139">
        <v>2.4630999999999998</v>
      </c>
      <c r="J14" s="139">
        <v>2.7490999999999999</v>
      </c>
      <c r="K14" s="139">
        <v>3.0440999999999998</v>
      </c>
      <c r="L14" s="139">
        <v>3.3340000000000001</v>
      </c>
      <c r="M14" s="139" t="s">
        <v>113</v>
      </c>
      <c r="N14" s="139" t="s">
        <v>113</v>
      </c>
      <c r="O14" s="142" t="s">
        <v>16</v>
      </c>
      <c r="P14" s="54" t="s">
        <v>85</v>
      </c>
      <c r="Q14" s="54" t="s">
        <v>42</v>
      </c>
    </row>
    <row r="15" spans="1:18" ht="81" customHeight="1">
      <c r="A15" s="100" t="s">
        <v>129</v>
      </c>
      <c r="B15" s="57" t="s">
        <v>131</v>
      </c>
      <c r="C15" s="99" t="s">
        <v>172</v>
      </c>
      <c r="D15" s="54" t="s">
        <v>84</v>
      </c>
      <c r="E15" s="90" t="s">
        <v>15</v>
      </c>
      <c r="F15" s="89">
        <v>98.842500000000001</v>
      </c>
      <c r="G15" s="90">
        <v>2022</v>
      </c>
      <c r="H15" s="55">
        <v>98.842500000000001</v>
      </c>
      <c r="I15" s="55">
        <v>98.842500000000001</v>
      </c>
      <c r="J15" s="55">
        <v>98.842500000000001</v>
      </c>
      <c r="K15" s="55">
        <v>98.842500000000001</v>
      </c>
      <c r="L15" s="55">
        <v>98.842500000000001</v>
      </c>
      <c r="M15" s="55" t="s">
        <v>113</v>
      </c>
      <c r="N15" s="55" t="s">
        <v>113</v>
      </c>
      <c r="O15" s="54" t="s">
        <v>16</v>
      </c>
      <c r="P15" s="54"/>
      <c r="Q15" s="54"/>
    </row>
    <row r="16" spans="1:18" ht="27" customHeight="1">
      <c r="A16" s="92" t="s">
        <v>24</v>
      </c>
      <c r="B16" s="166" t="s">
        <v>25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8"/>
      <c r="P16" s="166"/>
      <c r="Q16" s="167"/>
    </row>
    <row r="17" spans="1:17" ht="49.5" customHeight="1">
      <c r="A17" s="100" t="s">
        <v>26</v>
      </c>
      <c r="B17" s="57" t="s">
        <v>27</v>
      </c>
      <c r="C17" s="99" t="s">
        <v>172</v>
      </c>
      <c r="D17" s="54" t="s">
        <v>84</v>
      </c>
      <c r="E17" s="90" t="s">
        <v>15</v>
      </c>
      <c r="F17" s="89">
        <v>100</v>
      </c>
      <c r="G17" s="90">
        <v>2020</v>
      </c>
      <c r="H17" s="55">
        <v>100</v>
      </c>
      <c r="I17" s="55">
        <v>100</v>
      </c>
      <c r="J17" s="55">
        <v>100</v>
      </c>
      <c r="K17" s="55">
        <v>100</v>
      </c>
      <c r="L17" s="55">
        <v>100</v>
      </c>
      <c r="M17" s="55" t="s">
        <v>113</v>
      </c>
      <c r="N17" s="55" t="s">
        <v>113</v>
      </c>
      <c r="O17" s="54" t="s">
        <v>16</v>
      </c>
      <c r="P17" s="54" t="s">
        <v>85</v>
      </c>
      <c r="Q17" s="54" t="s">
        <v>42</v>
      </c>
    </row>
    <row r="19" spans="1:17">
      <c r="A19" s="7"/>
    </row>
    <row r="20" spans="1:17">
      <c r="K20" s="165" t="s">
        <v>171</v>
      </c>
      <c r="L20" s="165"/>
    </row>
  </sheetData>
  <mergeCells count="18">
    <mergeCell ref="A2:O2"/>
    <mergeCell ref="A3:Q3"/>
    <mergeCell ref="O5:O6"/>
    <mergeCell ref="P5:P6"/>
    <mergeCell ref="Q5:Q6"/>
    <mergeCell ref="A5:A6"/>
    <mergeCell ref="B5:B6"/>
    <mergeCell ref="C5:C6"/>
    <mergeCell ref="E5:E6"/>
    <mergeCell ref="F5:G5"/>
    <mergeCell ref="D5:D6"/>
    <mergeCell ref="K20:L20"/>
    <mergeCell ref="P8:Q8"/>
    <mergeCell ref="B16:O16"/>
    <mergeCell ref="P16:Q16"/>
    <mergeCell ref="H5:N5"/>
    <mergeCell ref="B13:O13"/>
    <mergeCell ref="B8:O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5" firstPageNumber="14" orientation="landscape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33" sqref="S33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P16"/>
  <sheetViews>
    <sheetView view="pageBreakPreview" zoomScaleSheetLayoutView="100" workbookViewId="0">
      <selection activeCell="E5" sqref="E5:O5"/>
    </sheetView>
  </sheetViews>
  <sheetFormatPr defaultColWidth="9.140625" defaultRowHeight="15"/>
  <cols>
    <col min="1" max="1" width="5.85546875" style="9" customWidth="1"/>
    <col min="2" max="2" width="44.7109375" style="9" customWidth="1"/>
    <col min="3" max="3" width="15.5703125" style="9" customWidth="1"/>
    <col min="4" max="4" width="13.5703125" style="9" customWidth="1"/>
    <col min="5" max="14" width="11" style="9" customWidth="1"/>
    <col min="15" max="15" width="11" style="10" customWidth="1"/>
    <col min="16" max="16" width="14.28515625" style="9" customWidth="1"/>
    <col min="17" max="17" width="9.140625" style="9" bestFit="1" customWidth="1"/>
    <col min="18" max="16384" width="9.140625" style="9"/>
  </cols>
  <sheetData>
    <row r="1" spans="1:16" ht="15.75">
      <c r="A1" s="11" t="str">
        <f>HYPERLINK("#Оглавление!A1", "Назад в оглавление")</f>
        <v>Назад в оглавление</v>
      </c>
      <c r="B1" s="1"/>
      <c r="C1" s="1"/>
      <c r="D1" s="1"/>
    </row>
    <row r="2" spans="1:16" s="12" customFormat="1" ht="18.75">
      <c r="A2" s="178" t="s">
        <v>134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6" s="12" customFormat="1" ht="15.7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16" s="12" customFormat="1" ht="24.75" customHeight="1">
      <c r="A4" s="180" t="s">
        <v>2</v>
      </c>
      <c r="B4" s="180" t="s">
        <v>4</v>
      </c>
      <c r="C4" s="180" t="s">
        <v>5</v>
      </c>
      <c r="D4" s="180" t="s">
        <v>6</v>
      </c>
      <c r="E4" s="179" t="s">
        <v>109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 t="s">
        <v>28</v>
      </c>
    </row>
    <row r="5" spans="1:16" s="12" customFormat="1" ht="37.5" customHeight="1">
      <c r="A5" s="180"/>
      <c r="B5" s="180"/>
      <c r="C5" s="180"/>
      <c r="D5" s="180"/>
      <c r="E5" s="92" t="s">
        <v>182</v>
      </c>
      <c r="F5" s="92" t="s">
        <v>183</v>
      </c>
      <c r="G5" s="92" t="s">
        <v>29</v>
      </c>
      <c r="H5" s="92" t="s">
        <v>184</v>
      </c>
      <c r="I5" s="92" t="s">
        <v>30</v>
      </c>
      <c r="J5" s="92" t="s">
        <v>31</v>
      </c>
      <c r="K5" s="92" t="s">
        <v>32</v>
      </c>
      <c r="L5" s="92" t="s">
        <v>185</v>
      </c>
      <c r="M5" s="92" t="s">
        <v>186</v>
      </c>
      <c r="N5" s="92" t="s">
        <v>187</v>
      </c>
      <c r="O5" s="92" t="s">
        <v>188</v>
      </c>
      <c r="P5" s="180"/>
    </row>
    <row r="6" spans="1:16" s="19" customFormat="1" ht="26.25" customHeight="1">
      <c r="A6" s="92">
        <v>1</v>
      </c>
      <c r="B6" s="135">
        <v>2</v>
      </c>
      <c r="C6" s="135">
        <v>3</v>
      </c>
      <c r="D6" s="135">
        <v>4</v>
      </c>
      <c r="E6" s="135">
        <v>5</v>
      </c>
      <c r="F6" s="135">
        <v>6</v>
      </c>
      <c r="G6" s="135">
        <v>7</v>
      </c>
      <c r="H6" s="135">
        <v>8</v>
      </c>
      <c r="I6" s="135">
        <v>9</v>
      </c>
      <c r="J6" s="135">
        <v>10</v>
      </c>
      <c r="K6" s="135">
        <v>11</v>
      </c>
      <c r="L6" s="135">
        <v>12</v>
      </c>
      <c r="M6" s="135">
        <v>13</v>
      </c>
      <c r="N6" s="135">
        <v>14</v>
      </c>
      <c r="O6" s="135">
        <v>15</v>
      </c>
      <c r="P6" s="135">
        <v>16</v>
      </c>
    </row>
    <row r="7" spans="1:16" s="12" customFormat="1" ht="15.75">
      <c r="A7" s="92" t="s">
        <v>1</v>
      </c>
      <c r="B7" s="177" t="s">
        <v>33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</row>
    <row r="8" spans="1:16" s="12" customFormat="1" ht="37.5" customHeight="1">
      <c r="A8" s="91" t="s">
        <v>34</v>
      </c>
      <c r="B8" s="136" t="s">
        <v>14</v>
      </c>
      <c r="C8" s="137" t="s">
        <v>172</v>
      </c>
      <c r="D8" s="138" t="s">
        <v>15</v>
      </c>
      <c r="E8" s="87">
        <v>83.848600000000005</v>
      </c>
      <c r="F8" s="87">
        <v>83.848600000000005</v>
      </c>
      <c r="G8" s="87">
        <v>83.848600000000005</v>
      </c>
      <c r="H8" s="87">
        <v>83.848600000000005</v>
      </c>
      <c r="I8" s="87">
        <v>83.848600000000005</v>
      </c>
      <c r="J8" s="87">
        <v>83.848600000000005</v>
      </c>
      <c r="K8" s="87">
        <v>83.848600000000005</v>
      </c>
      <c r="L8" s="87">
        <v>83.848600000000005</v>
      </c>
      <c r="M8" s="87">
        <v>83.848600000000005</v>
      </c>
      <c r="N8" s="87">
        <v>83.848600000000005</v>
      </c>
      <c r="O8" s="87">
        <v>83.848600000000005</v>
      </c>
      <c r="P8" s="139">
        <v>85.097899999999996</v>
      </c>
    </row>
    <row r="9" spans="1:16" s="12" customFormat="1" ht="54" customHeight="1">
      <c r="A9" s="91" t="s">
        <v>35</v>
      </c>
      <c r="B9" s="136" t="s">
        <v>180</v>
      </c>
      <c r="C9" s="137" t="s">
        <v>172</v>
      </c>
      <c r="D9" s="138" t="s">
        <v>15</v>
      </c>
      <c r="E9" s="87">
        <v>70.209599999999995</v>
      </c>
      <c r="F9" s="87">
        <v>70.209599999999995</v>
      </c>
      <c r="G9" s="87">
        <v>70.209599999999995</v>
      </c>
      <c r="H9" s="87">
        <v>70.209599999999995</v>
      </c>
      <c r="I9" s="87">
        <v>70.209599999999995</v>
      </c>
      <c r="J9" s="87">
        <v>70.209599999999995</v>
      </c>
      <c r="K9" s="87">
        <v>70.209599999999995</v>
      </c>
      <c r="L9" s="87">
        <v>70.209599999999995</v>
      </c>
      <c r="M9" s="87">
        <v>70.209599999999995</v>
      </c>
      <c r="N9" s="87">
        <v>70.209599999999995</v>
      </c>
      <c r="O9" s="87">
        <v>70.209599999999995</v>
      </c>
      <c r="P9" s="139">
        <v>70.695899999999995</v>
      </c>
    </row>
    <row r="10" spans="1:16" s="12" customFormat="1" ht="50.25" customHeight="1">
      <c r="A10" s="91" t="s">
        <v>36</v>
      </c>
      <c r="B10" s="136" t="s">
        <v>18</v>
      </c>
      <c r="C10" s="137" t="s">
        <v>172</v>
      </c>
      <c r="D10" s="138" t="s">
        <v>15</v>
      </c>
      <c r="E10" s="87">
        <v>77.684899999999999</v>
      </c>
      <c r="F10" s="87">
        <v>77.684899999999999</v>
      </c>
      <c r="G10" s="87">
        <v>77.684899999999999</v>
      </c>
      <c r="H10" s="87">
        <v>77.684899999999999</v>
      </c>
      <c r="I10" s="87">
        <v>77.684899999999999</v>
      </c>
      <c r="J10" s="87">
        <v>77.684899999999999</v>
      </c>
      <c r="K10" s="87">
        <v>77.684899999999999</v>
      </c>
      <c r="L10" s="87">
        <v>77.684899999999999</v>
      </c>
      <c r="M10" s="87">
        <v>77.684899999999999</v>
      </c>
      <c r="N10" s="87">
        <v>77.684899999999999</v>
      </c>
      <c r="O10" s="87">
        <v>77.684899999999999</v>
      </c>
      <c r="P10" s="139">
        <v>80.7804</v>
      </c>
    </row>
    <row r="11" spans="1:16" s="19" customFormat="1" ht="66.75" customHeight="1">
      <c r="A11" s="100" t="s">
        <v>58</v>
      </c>
      <c r="B11" s="136" t="s">
        <v>130</v>
      </c>
      <c r="C11" s="137" t="s">
        <v>172</v>
      </c>
      <c r="D11" s="138" t="s">
        <v>15</v>
      </c>
      <c r="E11" s="139">
        <v>96.444199999999995</v>
      </c>
      <c r="F11" s="139">
        <v>96.444199999999995</v>
      </c>
      <c r="G11" s="139">
        <v>96.444199999999995</v>
      </c>
      <c r="H11" s="139">
        <v>96.444199999999995</v>
      </c>
      <c r="I11" s="139">
        <v>96.444199999999995</v>
      </c>
      <c r="J11" s="139">
        <v>96.444199999999995</v>
      </c>
      <c r="K11" s="139">
        <v>96.444199999999995</v>
      </c>
      <c r="L11" s="139">
        <v>96.444199999999995</v>
      </c>
      <c r="M11" s="139">
        <v>96.444199999999995</v>
      </c>
      <c r="N11" s="139">
        <v>96.444199999999995</v>
      </c>
      <c r="O11" s="139">
        <v>96.444199999999995</v>
      </c>
      <c r="P11" s="139">
        <v>96.444199999999995</v>
      </c>
    </row>
    <row r="12" spans="1:16" s="12" customFormat="1" ht="21.75" customHeight="1">
      <c r="A12" s="92" t="s">
        <v>20</v>
      </c>
      <c r="B12" s="177" t="s">
        <v>137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</row>
    <row r="13" spans="1:16" s="12" customFormat="1" ht="81" customHeight="1">
      <c r="A13" s="91" t="s">
        <v>37</v>
      </c>
      <c r="B13" s="136" t="s">
        <v>181</v>
      </c>
      <c r="C13" s="137" t="s">
        <v>172</v>
      </c>
      <c r="D13" s="138" t="s">
        <v>23</v>
      </c>
      <c r="E13" s="139">
        <v>0.83850000000000002</v>
      </c>
      <c r="F13" s="139">
        <v>0.83850000000000002</v>
      </c>
      <c r="G13" s="139">
        <v>0.83850000000000002</v>
      </c>
      <c r="H13" s="139">
        <v>0.83850000000000002</v>
      </c>
      <c r="I13" s="139">
        <v>0.83850000000000002</v>
      </c>
      <c r="J13" s="139">
        <v>0.83850000000000002</v>
      </c>
      <c r="K13" s="139">
        <v>0.83850000000000002</v>
      </c>
      <c r="L13" s="139">
        <v>0.83850000000000002</v>
      </c>
      <c r="M13" s="139">
        <v>0.83850000000000002</v>
      </c>
      <c r="N13" s="139">
        <v>0.83850000000000002</v>
      </c>
      <c r="O13" s="139">
        <v>0.83850000000000002</v>
      </c>
      <c r="P13" s="139">
        <v>1.6508</v>
      </c>
    </row>
    <row r="14" spans="1:16" s="19" customFormat="1" ht="84" customHeight="1">
      <c r="A14" s="100" t="s">
        <v>129</v>
      </c>
      <c r="B14" s="136" t="s">
        <v>131</v>
      </c>
      <c r="C14" s="137" t="s">
        <v>172</v>
      </c>
      <c r="D14" s="138" t="s">
        <v>15</v>
      </c>
      <c r="E14" s="139">
        <v>98.842500000000001</v>
      </c>
      <c r="F14" s="139">
        <v>98.842500000000001</v>
      </c>
      <c r="G14" s="139">
        <v>98.842500000000001</v>
      </c>
      <c r="H14" s="139">
        <v>98.842500000000001</v>
      </c>
      <c r="I14" s="139">
        <v>98.842500000000001</v>
      </c>
      <c r="J14" s="139">
        <v>98.842500000000001</v>
      </c>
      <c r="K14" s="139">
        <v>98.842500000000001</v>
      </c>
      <c r="L14" s="139">
        <v>98.842500000000001</v>
      </c>
      <c r="M14" s="139">
        <v>98.842500000000001</v>
      </c>
      <c r="N14" s="139">
        <v>98.842500000000001</v>
      </c>
      <c r="O14" s="139">
        <v>98.842500000000001</v>
      </c>
      <c r="P14" s="139">
        <v>98.842500000000001</v>
      </c>
    </row>
    <row r="15" spans="1:16" s="12" customFormat="1" ht="24" customHeight="1">
      <c r="A15" s="92" t="s">
        <v>24</v>
      </c>
      <c r="B15" s="177" t="s">
        <v>25</v>
      </c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</row>
    <row r="16" spans="1:16" ht="40.5" customHeight="1">
      <c r="A16" s="100" t="s">
        <v>26</v>
      </c>
      <c r="B16" s="57" t="s">
        <v>27</v>
      </c>
      <c r="C16" s="99" t="s">
        <v>172</v>
      </c>
      <c r="D16" s="58" t="s">
        <v>15</v>
      </c>
      <c r="E16" s="55">
        <v>100</v>
      </c>
      <c r="F16" s="55">
        <v>100</v>
      </c>
      <c r="G16" s="55">
        <v>100</v>
      </c>
      <c r="H16" s="55">
        <v>100</v>
      </c>
      <c r="I16" s="55">
        <v>100</v>
      </c>
      <c r="J16" s="55">
        <v>100</v>
      </c>
      <c r="K16" s="55">
        <v>100</v>
      </c>
      <c r="L16" s="55">
        <v>100</v>
      </c>
      <c r="M16" s="55">
        <v>100</v>
      </c>
      <c r="N16" s="55">
        <v>100</v>
      </c>
      <c r="O16" s="55">
        <v>100</v>
      </c>
      <c r="P16" s="55">
        <v>100</v>
      </c>
    </row>
  </sheetData>
  <mergeCells count="10">
    <mergeCell ref="B15:P15"/>
    <mergeCell ref="A2:P2"/>
    <mergeCell ref="E4:O4"/>
    <mergeCell ref="P4:P5"/>
    <mergeCell ref="B7:P7"/>
    <mergeCell ref="B12:P12"/>
    <mergeCell ref="A4:A5"/>
    <mergeCell ref="B4:B5"/>
    <mergeCell ref="C4:C5"/>
    <mergeCell ref="D4:D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4" firstPageNumber="15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U14"/>
  <sheetViews>
    <sheetView view="pageBreakPreview" zoomScale="80" zoomScaleSheetLayoutView="80" workbookViewId="0">
      <selection activeCell="S6" sqref="S6"/>
    </sheetView>
  </sheetViews>
  <sheetFormatPr defaultColWidth="9.140625" defaultRowHeight="15"/>
  <cols>
    <col min="1" max="1" width="7.140625" style="9" customWidth="1"/>
    <col min="2" max="2" width="41.28515625" style="9" customWidth="1"/>
    <col min="3" max="3" width="24.140625" style="9" customWidth="1"/>
    <col min="4" max="4" width="12" style="9" customWidth="1"/>
    <col min="5" max="5" width="10.5703125" style="9" customWidth="1"/>
    <col min="6" max="6" width="10.28515625" style="9" customWidth="1"/>
    <col min="7" max="13" width="7.7109375" style="9" customWidth="1"/>
    <col min="14" max="14" width="17.5703125" style="9" customWidth="1"/>
    <col min="15" max="15" width="14.7109375" style="9" customWidth="1"/>
    <col min="16" max="16" width="18.28515625" style="9" customWidth="1"/>
    <col min="17" max="17" width="34.85546875" style="9" customWidth="1"/>
    <col min="18" max="18" width="10" style="10" customWidth="1"/>
    <col min="19" max="19" width="26.7109375" style="9" customWidth="1"/>
    <col min="20" max="20" width="9.140625" style="9" bestFit="1" customWidth="1"/>
    <col min="21" max="16384" width="9.140625" style="9"/>
  </cols>
  <sheetData>
    <row r="1" spans="1:21" ht="15.75">
      <c r="A1" s="11" t="str">
        <f>HYPERLINK("#Оглавление!A1", "Назад в оглавление")</f>
        <v>Назад в оглавление</v>
      </c>
      <c r="B1" s="1"/>
      <c r="C1" s="1"/>
      <c r="D1" s="1"/>
    </row>
    <row r="2" spans="1:21" s="43" customFormat="1" ht="33.75" customHeight="1">
      <c r="A2" s="178" t="s">
        <v>135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41"/>
      <c r="S2" s="42"/>
    </row>
    <row r="3" spans="1:21" s="12" customFormat="1" ht="18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47"/>
      <c r="O3" s="47"/>
      <c r="P3" s="13"/>
      <c r="Q3" s="13"/>
      <c r="R3" s="14"/>
      <c r="S3" s="15"/>
    </row>
    <row r="4" spans="1:21" s="16" customFormat="1" ht="42" customHeight="1">
      <c r="A4" s="186" t="s">
        <v>136</v>
      </c>
      <c r="B4" s="186" t="s">
        <v>38</v>
      </c>
      <c r="C4" s="186" t="s">
        <v>39</v>
      </c>
      <c r="D4" s="186" t="s">
        <v>6</v>
      </c>
      <c r="E4" s="186" t="s">
        <v>7</v>
      </c>
      <c r="F4" s="194"/>
      <c r="G4" s="191" t="s">
        <v>94</v>
      </c>
      <c r="H4" s="192"/>
      <c r="I4" s="192"/>
      <c r="J4" s="192"/>
      <c r="K4" s="192"/>
      <c r="L4" s="192"/>
      <c r="M4" s="193"/>
      <c r="N4" s="186" t="s">
        <v>40</v>
      </c>
      <c r="O4" s="181" t="s">
        <v>96</v>
      </c>
      <c r="P4" s="186" t="s">
        <v>92</v>
      </c>
      <c r="Q4" s="186" t="s">
        <v>41</v>
      </c>
      <c r="S4" s="14"/>
    </row>
    <row r="5" spans="1:21" s="16" customFormat="1" ht="97.5" customHeight="1">
      <c r="A5" s="187"/>
      <c r="B5" s="187"/>
      <c r="C5" s="187"/>
      <c r="D5" s="187"/>
      <c r="E5" s="94" t="s">
        <v>11</v>
      </c>
      <c r="F5" s="94" t="s">
        <v>12</v>
      </c>
      <c r="G5" s="94">
        <v>2024</v>
      </c>
      <c r="H5" s="94">
        <v>2025</v>
      </c>
      <c r="I5" s="94">
        <v>2026</v>
      </c>
      <c r="J5" s="94">
        <v>2027</v>
      </c>
      <c r="K5" s="94">
        <v>2028</v>
      </c>
      <c r="L5" s="94">
        <v>2029</v>
      </c>
      <c r="M5" s="94">
        <v>2030</v>
      </c>
      <c r="N5" s="187"/>
      <c r="O5" s="182"/>
      <c r="P5" s="187"/>
      <c r="Q5" s="187"/>
      <c r="S5" s="14"/>
    </row>
    <row r="6" spans="1:21" s="16" customFormat="1" ht="33.75" customHeight="1">
      <c r="A6" s="94" t="s">
        <v>1</v>
      </c>
      <c r="B6" s="183" t="s">
        <v>137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5"/>
      <c r="S6" s="14"/>
      <c r="U6" s="23" t="s">
        <v>66</v>
      </c>
    </row>
    <row r="7" spans="1:21" s="16" customFormat="1" ht="126" customHeight="1">
      <c r="A7" s="101" t="s">
        <v>34</v>
      </c>
      <c r="B7" s="102" t="s">
        <v>189</v>
      </c>
      <c r="C7" s="95" t="s">
        <v>95</v>
      </c>
      <c r="D7" s="88" t="s">
        <v>165</v>
      </c>
      <c r="E7" s="17">
        <v>0</v>
      </c>
      <c r="F7" s="17">
        <v>2024</v>
      </c>
      <c r="G7" s="18">
        <v>1</v>
      </c>
      <c r="H7" s="18">
        <v>1</v>
      </c>
      <c r="I7" s="18">
        <v>1</v>
      </c>
      <c r="J7" s="18" t="s">
        <v>80</v>
      </c>
      <c r="K7" s="18" t="s">
        <v>80</v>
      </c>
      <c r="L7" s="18" t="s">
        <v>80</v>
      </c>
      <c r="M7" s="18" t="s">
        <v>80</v>
      </c>
      <c r="N7" s="88" t="s">
        <v>166</v>
      </c>
      <c r="O7" s="99" t="s">
        <v>133</v>
      </c>
      <c r="P7" s="95" t="s">
        <v>85</v>
      </c>
      <c r="Q7" s="8" t="s">
        <v>114</v>
      </c>
      <c r="S7" s="14"/>
    </row>
    <row r="8" spans="1:21" s="23" customFormat="1" ht="61.5" customHeight="1">
      <c r="A8" s="50" t="s">
        <v>46</v>
      </c>
      <c r="B8" s="188" t="s">
        <v>167</v>
      </c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90"/>
      <c r="S8" s="14"/>
    </row>
    <row r="9" spans="1:21" s="12" customFormat="1" ht="15.7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 s="15"/>
    </row>
    <row r="10" spans="1:21" s="12" customFormat="1" ht="15.75">
      <c r="A10" s="51"/>
      <c r="B10" s="52"/>
      <c r="C10" s="52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 s="15"/>
    </row>
    <row r="11" spans="1:21" s="12" customFormat="1" ht="15.75">
      <c r="A11" s="51"/>
      <c r="B11" s="51"/>
      <c r="C11" s="52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 s="15"/>
    </row>
    <row r="12" spans="1:21" s="12" customFormat="1" ht="15.75">
      <c r="A12" s="52"/>
      <c r="B12" s="51"/>
      <c r="C12" s="5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 s="15"/>
    </row>
    <row r="13" spans="1:21" s="12" customFormat="1" ht="15.75">
      <c r="A13" s="52"/>
      <c r="B13" s="51"/>
      <c r="C13" s="52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 s="15"/>
    </row>
    <row r="14" spans="1:21" s="12" customFormat="1" ht="15.75">
      <c r="A14" s="52"/>
      <c r="B14" s="52"/>
      <c r="C14" s="52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 s="15"/>
    </row>
  </sheetData>
  <mergeCells count="13">
    <mergeCell ref="O4:O5"/>
    <mergeCell ref="B6:Q6"/>
    <mergeCell ref="N4:N5"/>
    <mergeCell ref="B8:Q8"/>
    <mergeCell ref="A2:Q2"/>
    <mergeCell ref="G4:M4"/>
    <mergeCell ref="E4:F4"/>
    <mergeCell ref="A4:A5"/>
    <mergeCell ref="B4:B5"/>
    <mergeCell ref="C4:C5"/>
    <mergeCell ref="D4:D5"/>
    <mergeCell ref="P4:P5"/>
    <mergeCell ref="Q4:Q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4" firstPageNumber="1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T46"/>
  <sheetViews>
    <sheetView view="pageBreakPreview" topLeftCell="A4" zoomScale="80" zoomScaleSheetLayoutView="80" workbookViewId="0">
      <selection activeCell="B7" sqref="B7:O8"/>
    </sheetView>
  </sheetViews>
  <sheetFormatPr defaultColWidth="9.140625" defaultRowHeight="15"/>
  <cols>
    <col min="1" max="1" width="7.28515625" style="9" customWidth="1"/>
    <col min="2" max="2" width="41.42578125" style="9" hidden="1" customWidth="1"/>
    <col min="3" max="3" width="79.42578125" style="9" customWidth="1"/>
    <col min="4" max="4" width="9.5703125" style="9" customWidth="1"/>
    <col min="5" max="5" width="11" style="9" customWidth="1"/>
    <col min="6" max="6" width="19.42578125" style="9" customWidth="1"/>
    <col min="7" max="7" width="8.85546875" style="9" customWidth="1"/>
    <col min="8" max="9" width="13.42578125" style="9" customWidth="1"/>
    <col min="10" max="10" width="12.5703125" style="9" customWidth="1"/>
    <col min="11" max="11" width="9.85546875" style="9" customWidth="1"/>
    <col min="12" max="12" width="11.140625" style="9" customWidth="1"/>
    <col min="13" max="13" width="10.140625" style="9" customWidth="1"/>
    <col min="14" max="14" width="10" style="9" customWidth="1"/>
    <col min="15" max="15" width="18.5703125" style="9" customWidth="1"/>
    <col min="16" max="16" width="54.7109375" style="9" customWidth="1"/>
    <col min="17" max="17" width="17.85546875" style="9" customWidth="1"/>
    <col min="18" max="18" width="27" style="9" customWidth="1"/>
    <col min="19" max="19" width="7.7109375" style="10" customWidth="1"/>
    <col min="20" max="20" width="26.7109375" style="9" customWidth="1"/>
    <col min="21" max="21" width="9.140625" style="9" bestFit="1" customWidth="1"/>
    <col min="22" max="16384" width="9.140625" style="9"/>
  </cols>
  <sheetData>
    <row r="1" spans="1:20" ht="15.75">
      <c r="A1" s="11" t="str">
        <f>HYPERLINK("#Оглавление!A1", "Назад в оглавление")</f>
        <v>Назад в оглавление</v>
      </c>
      <c r="B1" s="1"/>
      <c r="C1" s="1"/>
      <c r="D1" s="24"/>
      <c r="E1" s="24"/>
      <c r="F1" s="24"/>
      <c r="G1" s="24"/>
      <c r="H1" s="1"/>
    </row>
    <row r="2" spans="1:20" s="43" customFormat="1" ht="18.75">
      <c r="A2" s="178" t="s">
        <v>138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4"/>
      <c r="Q2" s="4"/>
      <c r="R2" s="4"/>
      <c r="S2" s="41"/>
      <c r="T2" s="42"/>
    </row>
    <row r="3" spans="1:20" ht="15.75">
      <c r="A3" s="24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O3" s="21"/>
    </row>
    <row r="4" spans="1:20" ht="29.25" customHeight="1">
      <c r="A4" s="180" t="s">
        <v>2</v>
      </c>
      <c r="B4" s="180" t="s">
        <v>97</v>
      </c>
      <c r="C4" s="202" t="s">
        <v>97</v>
      </c>
      <c r="D4" s="180" t="s">
        <v>87</v>
      </c>
      <c r="E4" s="180"/>
      <c r="F4" s="180"/>
      <c r="G4" s="180"/>
      <c r="H4" s="180" t="s">
        <v>98</v>
      </c>
      <c r="I4" s="180"/>
      <c r="J4" s="180"/>
      <c r="K4" s="180"/>
      <c r="L4" s="180"/>
      <c r="M4" s="180"/>
      <c r="N4" s="180"/>
      <c r="O4" s="180"/>
    </row>
    <row r="5" spans="1:20" ht="36" customHeight="1">
      <c r="A5" s="180"/>
      <c r="B5" s="180"/>
      <c r="C5" s="202"/>
      <c r="D5" s="180" t="s">
        <v>88</v>
      </c>
      <c r="E5" s="180"/>
      <c r="F5" s="180"/>
      <c r="G5" s="180"/>
      <c r="H5" s="120" t="s">
        <v>139</v>
      </c>
      <c r="I5" s="120" t="s">
        <v>140</v>
      </c>
      <c r="J5" s="120" t="s">
        <v>141</v>
      </c>
      <c r="K5" s="120" t="s">
        <v>142</v>
      </c>
      <c r="L5" s="120" t="s">
        <v>143</v>
      </c>
      <c r="M5" s="120" t="s">
        <v>144</v>
      </c>
      <c r="N5" s="120" t="s">
        <v>145</v>
      </c>
      <c r="O5" s="120" t="s">
        <v>45</v>
      </c>
    </row>
    <row r="6" spans="1:20" ht="26.25" customHeight="1">
      <c r="A6" s="120">
        <v>1</v>
      </c>
      <c r="B6" s="120">
        <v>2</v>
      </c>
      <c r="C6" s="120">
        <v>2</v>
      </c>
      <c r="D6" s="120">
        <v>3</v>
      </c>
      <c r="E6" s="120">
        <v>4</v>
      </c>
      <c r="F6" s="120">
        <v>5</v>
      </c>
      <c r="G6" s="120">
        <v>6</v>
      </c>
      <c r="H6" s="120">
        <v>7</v>
      </c>
      <c r="I6" s="120">
        <v>8</v>
      </c>
      <c r="J6" s="120">
        <v>9</v>
      </c>
      <c r="K6" s="120">
        <v>10</v>
      </c>
      <c r="L6" s="120">
        <v>11</v>
      </c>
      <c r="M6" s="120">
        <v>12</v>
      </c>
      <c r="N6" s="120">
        <v>13</v>
      </c>
      <c r="O6" s="120">
        <v>14</v>
      </c>
    </row>
    <row r="7" spans="1:20" ht="35.25" customHeight="1">
      <c r="A7" s="104" t="s">
        <v>1</v>
      </c>
      <c r="B7" s="196" t="s">
        <v>21</v>
      </c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</row>
    <row r="8" spans="1:20" ht="36.75" customHeight="1">
      <c r="A8" s="104" t="s">
        <v>34</v>
      </c>
      <c r="B8" s="196" t="s">
        <v>168</v>
      </c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</row>
    <row r="9" spans="1:20" ht="26.25" customHeight="1">
      <c r="A9" s="203"/>
      <c r="B9" s="195" t="s">
        <v>43</v>
      </c>
      <c r="C9" s="199" t="s">
        <v>48</v>
      </c>
      <c r="D9" s="91"/>
      <c r="E9" s="91"/>
      <c r="F9" s="91"/>
      <c r="G9" s="91"/>
      <c r="H9" s="29">
        <f>SUM(H10:H15)</f>
        <v>3415436.6</v>
      </c>
      <c r="I9" s="29">
        <f>SUM(I10:I15)</f>
        <v>4502514.4000000004</v>
      </c>
      <c r="J9" s="29">
        <f>SUM(J10:J15)</f>
        <v>4931584.3000000007</v>
      </c>
      <c r="K9" s="29">
        <f t="shared" ref="K9:L9" si="0">SUM(K10:K15)</f>
        <v>1404</v>
      </c>
      <c r="L9" s="29">
        <f t="shared" si="0"/>
        <v>730</v>
      </c>
      <c r="M9" s="91"/>
      <c r="N9" s="91"/>
      <c r="O9" s="29">
        <f>SUM(H9:N9)</f>
        <v>12851669.300000001</v>
      </c>
      <c r="P9" s="27">
        <f>H9-H12-H13</f>
        <v>3408340.1</v>
      </c>
      <c r="Q9" s="27">
        <f>I9+I24</f>
        <v>4530114.8000000007</v>
      </c>
    </row>
    <row r="10" spans="1:20" ht="18.75" customHeight="1">
      <c r="A10" s="207"/>
      <c r="B10" s="195"/>
      <c r="C10" s="200"/>
      <c r="D10" s="122">
        <v>828</v>
      </c>
      <c r="E10" s="122" t="s">
        <v>89</v>
      </c>
      <c r="F10" s="122" t="s">
        <v>110</v>
      </c>
      <c r="G10" s="127">
        <v>200</v>
      </c>
      <c r="H10" s="29">
        <f>174477.1+1194684.6</f>
        <v>1369161.7000000002</v>
      </c>
      <c r="I10" s="85">
        <v>200000</v>
      </c>
      <c r="J10" s="29"/>
      <c r="K10" s="45"/>
      <c r="L10" s="44"/>
      <c r="M10" s="67"/>
      <c r="N10" s="67"/>
      <c r="O10" s="125">
        <f t="shared" ref="O10:O16" si="1">SUM(H10:N10)</f>
        <v>1569161.7000000002</v>
      </c>
    </row>
    <row r="11" spans="1:20" ht="21" customHeight="1">
      <c r="A11" s="207"/>
      <c r="B11" s="195"/>
      <c r="C11" s="200"/>
      <c r="D11" s="122">
        <v>828</v>
      </c>
      <c r="E11" s="122" t="s">
        <v>89</v>
      </c>
      <c r="F11" s="122" t="s">
        <v>110</v>
      </c>
      <c r="G11" s="127">
        <v>500</v>
      </c>
      <c r="H11" s="29">
        <v>1449923</v>
      </c>
      <c r="I11" s="85">
        <v>466843.2</v>
      </c>
      <c r="J11" s="29"/>
      <c r="K11" s="45"/>
      <c r="L11" s="44"/>
      <c r="M11" s="67"/>
      <c r="N11" s="67"/>
      <c r="O11" s="125">
        <f t="shared" si="1"/>
        <v>1916766.2</v>
      </c>
    </row>
    <row r="12" spans="1:20" ht="21" customHeight="1">
      <c r="A12" s="207"/>
      <c r="B12" s="195"/>
      <c r="C12" s="200"/>
      <c r="D12" s="128">
        <v>828</v>
      </c>
      <c r="E12" s="128" t="s">
        <v>89</v>
      </c>
      <c r="F12" s="128" t="s">
        <v>111</v>
      </c>
      <c r="G12" s="127">
        <v>200</v>
      </c>
      <c r="H12" s="29">
        <v>7093.3</v>
      </c>
      <c r="I12" s="85">
        <v>2823</v>
      </c>
      <c r="J12" s="29">
        <v>2023</v>
      </c>
      <c r="K12" s="45">
        <v>1404</v>
      </c>
      <c r="L12" s="44">
        <v>730</v>
      </c>
      <c r="M12" s="67"/>
      <c r="N12" s="67"/>
      <c r="O12" s="125">
        <f t="shared" si="1"/>
        <v>14073.3</v>
      </c>
    </row>
    <row r="13" spans="1:20" ht="21" customHeight="1">
      <c r="A13" s="207"/>
      <c r="B13" s="195"/>
      <c r="C13" s="200"/>
      <c r="D13" s="128">
        <v>828</v>
      </c>
      <c r="E13" s="128" t="s">
        <v>89</v>
      </c>
      <c r="F13" s="128" t="s">
        <v>90</v>
      </c>
      <c r="G13" s="127">
        <v>200</v>
      </c>
      <c r="H13" s="29">
        <v>3.2</v>
      </c>
      <c r="I13" s="85">
        <f>2677614.7+111567.3</f>
        <v>2789182</v>
      </c>
      <c r="J13" s="29">
        <f>3154919.2+1774642.1</f>
        <v>4929561.3000000007</v>
      </c>
      <c r="K13" s="45"/>
      <c r="L13" s="44"/>
      <c r="M13" s="67"/>
      <c r="N13" s="67"/>
      <c r="O13" s="125">
        <f t="shared" si="1"/>
        <v>7718746.5000000009</v>
      </c>
    </row>
    <row r="14" spans="1:20" ht="18.75" customHeight="1">
      <c r="A14" s="207"/>
      <c r="B14" s="195"/>
      <c r="C14" s="200"/>
      <c r="D14" s="122">
        <v>828</v>
      </c>
      <c r="E14" s="122" t="s">
        <v>89</v>
      </c>
      <c r="F14" s="122" t="s">
        <v>112</v>
      </c>
      <c r="G14" s="122">
        <v>200</v>
      </c>
      <c r="H14" s="131">
        <v>304572.09999999998</v>
      </c>
      <c r="I14" s="132">
        <v>611260</v>
      </c>
      <c r="J14" s="46"/>
      <c r="K14" s="22"/>
      <c r="L14" s="44"/>
      <c r="M14" s="67"/>
      <c r="N14" s="67"/>
      <c r="O14" s="125">
        <f t="shared" si="1"/>
        <v>915832.1</v>
      </c>
    </row>
    <row r="15" spans="1:20" ht="23.25" customHeight="1">
      <c r="A15" s="204"/>
      <c r="B15" s="195"/>
      <c r="C15" s="201"/>
      <c r="D15" s="122">
        <v>828</v>
      </c>
      <c r="E15" s="122" t="s">
        <v>89</v>
      </c>
      <c r="F15" s="122" t="s">
        <v>112</v>
      </c>
      <c r="G15" s="122">
        <v>500</v>
      </c>
      <c r="H15" s="22">
        <v>284683.3</v>
      </c>
      <c r="I15" s="59">
        <v>432406.2</v>
      </c>
      <c r="J15" s="22"/>
      <c r="K15" s="22"/>
      <c r="L15" s="44"/>
      <c r="M15" s="67"/>
      <c r="N15" s="67"/>
      <c r="O15" s="125">
        <f t="shared" si="1"/>
        <v>717089.5</v>
      </c>
    </row>
    <row r="16" spans="1:20" ht="26.25" customHeight="1">
      <c r="A16" s="104"/>
      <c r="B16" s="195"/>
      <c r="C16" s="124" t="s">
        <v>99</v>
      </c>
      <c r="D16" s="91">
        <v>828</v>
      </c>
      <c r="E16" s="91" t="s">
        <v>89</v>
      </c>
      <c r="F16" s="91" t="s">
        <v>90</v>
      </c>
      <c r="G16" s="91">
        <v>200</v>
      </c>
      <c r="H16" s="29">
        <v>3.1999999999534339</v>
      </c>
      <c r="I16" s="29">
        <v>2677614.7000000002</v>
      </c>
      <c r="J16" s="29">
        <v>3154919.2</v>
      </c>
      <c r="K16" s="91"/>
      <c r="L16" s="91"/>
      <c r="M16" s="91"/>
      <c r="N16" s="91"/>
      <c r="O16" s="29">
        <f t="shared" si="1"/>
        <v>5832537.1000000006</v>
      </c>
    </row>
    <row r="17" spans="1:17" ht="17.25" hidden="1" customHeight="1">
      <c r="A17" s="104"/>
      <c r="B17" s="195"/>
      <c r="C17" s="124"/>
      <c r="D17" s="122">
        <v>828</v>
      </c>
      <c r="E17" s="122" t="s">
        <v>89</v>
      </c>
      <c r="F17" s="122" t="s">
        <v>90</v>
      </c>
      <c r="G17" s="122">
        <v>200</v>
      </c>
      <c r="H17" s="22"/>
      <c r="I17" s="59"/>
      <c r="J17" s="22"/>
      <c r="K17" s="22"/>
      <c r="L17" s="44"/>
      <c r="M17" s="67"/>
      <c r="N17" s="67"/>
      <c r="O17" s="125">
        <f t="shared" ref="O17:O18" si="2">SUM(H17:I17)</f>
        <v>0</v>
      </c>
    </row>
    <row r="18" spans="1:17" ht="19.5" hidden="1" customHeight="1">
      <c r="A18" s="104"/>
      <c r="B18" s="195"/>
      <c r="C18" s="124"/>
      <c r="D18" s="122">
        <v>828</v>
      </c>
      <c r="E18" s="122" t="s">
        <v>89</v>
      </c>
      <c r="F18" s="122" t="s">
        <v>90</v>
      </c>
      <c r="G18" s="122">
        <v>500</v>
      </c>
      <c r="H18" s="22"/>
      <c r="I18" s="59"/>
      <c r="J18" s="22"/>
      <c r="K18" s="22"/>
      <c r="L18" s="44"/>
      <c r="M18" s="67"/>
      <c r="N18" s="67"/>
      <c r="O18" s="125">
        <f t="shared" si="2"/>
        <v>0</v>
      </c>
    </row>
    <row r="19" spans="1:17" ht="36" customHeight="1">
      <c r="A19" s="104"/>
      <c r="B19" s="195"/>
      <c r="C19" s="124" t="s">
        <v>100</v>
      </c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49"/>
    </row>
    <row r="20" spans="1:17" ht="25.5" customHeight="1">
      <c r="A20" s="203"/>
      <c r="B20" s="195"/>
      <c r="C20" s="205" t="s">
        <v>103</v>
      </c>
      <c r="D20" s="122">
        <v>828</v>
      </c>
      <c r="E20" s="122" t="s">
        <v>89</v>
      </c>
      <c r="F20" s="122" t="s">
        <v>110</v>
      </c>
      <c r="G20" s="122">
        <v>500</v>
      </c>
      <c r="H20" s="86">
        <f>H11</f>
        <v>1449923</v>
      </c>
      <c r="I20" s="86">
        <f>I11</f>
        <v>466843.2</v>
      </c>
      <c r="J20" s="48"/>
      <c r="K20" s="22"/>
      <c r="L20" s="44"/>
      <c r="M20" s="67"/>
      <c r="N20" s="67"/>
      <c r="O20" s="125">
        <f t="shared" ref="O20:O21" si="3">SUM(H20:N20)</f>
        <v>1916766.2</v>
      </c>
      <c r="P20" s="61">
        <f>H20+H21</f>
        <v>1734606.3</v>
      </c>
      <c r="Q20" s="27">
        <f>I21</f>
        <v>432406.2</v>
      </c>
    </row>
    <row r="21" spans="1:17" ht="21" customHeight="1">
      <c r="A21" s="204"/>
      <c r="B21" s="121"/>
      <c r="C21" s="206"/>
      <c r="D21" s="70">
        <v>828</v>
      </c>
      <c r="E21" s="70" t="s">
        <v>89</v>
      </c>
      <c r="F21" s="70" t="s">
        <v>112</v>
      </c>
      <c r="G21" s="70">
        <v>500</v>
      </c>
      <c r="H21" s="68">
        <f>H15</f>
        <v>284683.3</v>
      </c>
      <c r="I21" s="68">
        <f>I15</f>
        <v>432406.2</v>
      </c>
      <c r="J21" s="69"/>
      <c r="K21" s="69"/>
      <c r="L21" s="69"/>
      <c r="M21" s="91"/>
      <c r="N21" s="91"/>
      <c r="O21" s="125">
        <f t="shared" si="3"/>
        <v>717089.5</v>
      </c>
    </row>
    <row r="22" spans="1:17" ht="51" customHeight="1">
      <c r="A22" s="104"/>
      <c r="B22" s="121"/>
      <c r="C22" s="124" t="s">
        <v>101</v>
      </c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49"/>
    </row>
    <row r="23" spans="1:17" ht="41.25" customHeight="1">
      <c r="A23" s="104"/>
      <c r="B23" s="121"/>
      <c r="C23" s="124" t="s">
        <v>102</v>
      </c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49"/>
    </row>
    <row r="24" spans="1:17" ht="26.25" customHeight="1">
      <c r="A24" s="104"/>
      <c r="B24" s="121"/>
      <c r="C24" s="124" t="s">
        <v>47</v>
      </c>
      <c r="D24" s="91"/>
      <c r="E24" s="91"/>
      <c r="F24" s="91"/>
      <c r="G24" s="91"/>
      <c r="H24" s="22">
        <v>19980.599999999999</v>
      </c>
      <c r="I24" s="22">
        <v>27600.400000000001</v>
      </c>
      <c r="J24" s="22"/>
      <c r="K24" s="22"/>
      <c r="L24" s="44"/>
      <c r="M24" s="67"/>
      <c r="N24" s="67"/>
      <c r="O24" s="125">
        <f t="shared" ref="O24" si="4">SUM(H24:I24)</f>
        <v>47581</v>
      </c>
    </row>
    <row r="25" spans="1:17" ht="21.75" customHeight="1">
      <c r="A25" s="104"/>
      <c r="B25" s="121"/>
      <c r="C25" s="124" t="s">
        <v>49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63"/>
    </row>
    <row r="26" spans="1:17" ht="26.25" hidden="1" customHeight="1">
      <c r="A26" s="104" t="s">
        <v>24</v>
      </c>
      <c r="B26" s="197" t="s">
        <v>25</v>
      </c>
      <c r="C26" s="197"/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</row>
    <row r="27" spans="1:17" ht="45.75" hidden="1" customHeight="1">
      <c r="A27" s="104" t="s">
        <v>44</v>
      </c>
      <c r="B27" s="198" t="s">
        <v>86</v>
      </c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</row>
    <row r="28" spans="1:17" ht="33.75" hidden="1" customHeight="1">
      <c r="A28" s="104"/>
      <c r="B28" s="195" t="s">
        <v>86</v>
      </c>
      <c r="C28" s="124" t="s">
        <v>48</v>
      </c>
      <c r="D28" s="28"/>
      <c r="E28" s="28"/>
      <c r="F28" s="28"/>
      <c r="G28" s="28"/>
      <c r="H28" s="62"/>
      <c r="I28" s="62"/>
      <c r="J28" s="62"/>
      <c r="K28" s="62"/>
      <c r="L28" s="62"/>
      <c r="M28" s="62"/>
      <c r="N28" s="62"/>
      <c r="O28" s="62"/>
    </row>
    <row r="29" spans="1:17" ht="27" hidden="1" customHeight="1">
      <c r="A29" s="104"/>
      <c r="B29" s="195"/>
      <c r="C29" s="124" t="s">
        <v>99</v>
      </c>
      <c r="D29" s="28"/>
      <c r="E29" s="28"/>
      <c r="F29" s="28"/>
      <c r="G29" s="28"/>
      <c r="H29" s="62"/>
      <c r="I29" s="62"/>
      <c r="J29" s="62"/>
      <c r="K29" s="62"/>
      <c r="L29" s="62"/>
      <c r="M29" s="62"/>
      <c r="N29" s="62"/>
      <c r="O29" s="62"/>
    </row>
    <row r="30" spans="1:17" ht="31.5" hidden="1">
      <c r="A30" s="104"/>
      <c r="B30" s="195"/>
      <c r="C30" s="124" t="s">
        <v>100</v>
      </c>
      <c r="D30" s="28"/>
      <c r="E30" s="28"/>
      <c r="F30" s="28"/>
      <c r="G30" s="28"/>
      <c r="H30" s="62"/>
      <c r="I30" s="62"/>
      <c r="J30" s="62"/>
      <c r="K30" s="62"/>
      <c r="L30" s="62"/>
      <c r="M30" s="62"/>
      <c r="N30" s="62"/>
      <c r="O30" s="62"/>
    </row>
    <row r="31" spans="1:17" ht="24" hidden="1" customHeight="1">
      <c r="A31" s="104"/>
      <c r="B31" s="195"/>
      <c r="C31" s="65" t="s">
        <v>103</v>
      </c>
      <c r="D31" s="28"/>
      <c r="E31" s="28"/>
      <c r="F31" s="28"/>
      <c r="G31" s="28"/>
      <c r="H31" s="62"/>
      <c r="I31" s="62"/>
      <c r="J31" s="62"/>
      <c r="K31" s="62"/>
      <c r="L31" s="62"/>
      <c r="M31" s="62"/>
      <c r="N31" s="62"/>
      <c r="O31" s="62"/>
    </row>
    <row r="32" spans="1:17" ht="47.25" hidden="1">
      <c r="A32" s="104"/>
      <c r="B32" s="195"/>
      <c r="C32" s="124" t="s">
        <v>101</v>
      </c>
      <c r="D32" s="28"/>
      <c r="E32" s="28"/>
      <c r="F32" s="28"/>
      <c r="G32" s="28"/>
      <c r="H32" s="62"/>
      <c r="I32" s="62"/>
      <c r="J32" s="62"/>
      <c r="K32" s="62"/>
      <c r="L32" s="62"/>
      <c r="M32" s="62"/>
      <c r="N32" s="62"/>
      <c r="O32" s="62"/>
    </row>
    <row r="33" spans="1:16" ht="31.5" hidden="1">
      <c r="A33" s="104"/>
      <c r="B33" s="195"/>
      <c r="C33" s="124" t="s">
        <v>102</v>
      </c>
      <c r="D33" s="28"/>
      <c r="E33" s="28"/>
      <c r="F33" s="28"/>
      <c r="G33" s="28"/>
      <c r="H33" s="62"/>
      <c r="I33" s="62"/>
      <c r="J33" s="62"/>
      <c r="K33" s="62"/>
      <c r="L33" s="62"/>
      <c r="M33" s="62"/>
      <c r="N33" s="62"/>
      <c r="O33" s="62"/>
    </row>
    <row r="34" spans="1:16" ht="15.75" hidden="1">
      <c r="A34" s="104"/>
      <c r="B34" s="195"/>
      <c r="C34" s="124" t="s">
        <v>47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63"/>
    </row>
    <row r="35" spans="1:16" ht="15.75" hidden="1">
      <c r="A35" s="104"/>
      <c r="B35" s="195"/>
      <c r="C35" s="124" t="s">
        <v>49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63"/>
    </row>
    <row r="36" spans="1:16" ht="15.75" hidden="1">
      <c r="A36" s="91" t="s">
        <v>67</v>
      </c>
      <c r="B36" s="28"/>
      <c r="C36" s="124" t="s">
        <v>104</v>
      </c>
      <c r="D36" s="64"/>
      <c r="E36" s="28"/>
      <c r="F36" s="28"/>
      <c r="G36" s="91"/>
      <c r="H36" s="29"/>
      <c r="I36" s="29"/>
      <c r="J36" s="29"/>
      <c r="K36" s="91"/>
      <c r="L36" s="91"/>
      <c r="M36" s="91"/>
      <c r="N36" s="91"/>
      <c r="O36" s="29"/>
    </row>
    <row r="37" spans="1:16" ht="30" customHeight="1">
      <c r="A37" s="91"/>
      <c r="B37" s="28"/>
      <c r="C37" s="66" t="s">
        <v>105</v>
      </c>
      <c r="D37" s="28"/>
      <c r="E37" s="28"/>
      <c r="F37" s="28"/>
      <c r="G37" s="91"/>
      <c r="H37" s="53">
        <f>H39+H45</f>
        <v>3435417.2</v>
      </c>
      <c r="I37" s="53">
        <f t="shared" ref="I37:L37" si="5">I39+I45</f>
        <v>4530114.8000000007</v>
      </c>
      <c r="J37" s="53">
        <f t="shared" si="5"/>
        <v>4931584.3000000007</v>
      </c>
      <c r="K37" s="53">
        <f t="shared" si="5"/>
        <v>1404</v>
      </c>
      <c r="L37" s="53">
        <f t="shared" si="5"/>
        <v>730</v>
      </c>
      <c r="M37" s="53"/>
      <c r="N37" s="53"/>
      <c r="O37" s="53">
        <f>O39+O45</f>
        <v>12899250.300000001</v>
      </c>
      <c r="P37" s="27">
        <f>H37-H12-H13</f>
        <v>3428320.7</v>
      </c>
    </row>
    <row r="38" spans="1:16" ht="21.75" customHeight="1">
      <c r="A38" s="91"/>
      <c r="B38" s="28"/>
      <c r="C38" s="124" t="s">
        <v>106</v>
      </c>
      <c r="D38" s="28"/>
      <c r="E38" s="28"/>
      <c r="F38" s="28"/>
      <c r="G38" s="91"/>
      <c r="H38" s="29"/>
      <c r="I38" s="29"/>
      <c r="J38" s="29"/>
      <c r="K38" s="91"/>
      <c r="L38" s="91"/>
      <c r="M38" s="91"/>
      <c r="N38" s="91"/>
      <c r="O38" s="29"/>
    </row>
    <row r="39" spans="1:16" ht="25.5" customHeight="1">
      <c r="A39" s="91"/>
      <c r="B39" s="28"/>
      <c r="C39" s="124" t="s">
        <v>107</v>
      </c>
      <c r="D39" s="28"/>
      <c r="E39" s="28"/>
      <c r="F39" s="28"/>
      <c r="G39" s="91"/>
      <c r="H39" s="29">
        <f>H9</f>
        <v>3415436.6</v>
      </c>
      <c r="I39" s="29">
        <f t="shared" ref="I39:L39" si="6">I9</f>
        <v>4502514.4000000004</v>
      </c>
      <c r="J39" s="29">
        <f t="shared" si="6"/>
        <v>4931584.3000000007</v>
      </c>
      <c r="K39" s="29">
        <f t="shared" si="6"/>
        <v>1404</v>
      </c>
      <c r="L39" s="29">
        <f t="shared" si="6"/>
        <v>730</v>
      </c>
      <c r="M39" s="29"/>
      <c r="N39" s="29"/>
      <c r="O39" s="29">
        <f>O9</f>
        <v>12851669.300000001</v>
      </c>
    </row>
    <row r="40" spans="1:16" ht="25.5" customHeight="1">
      <c r="A40" s="91"/>
      <c r="B40" s="28"/>
      <c r="C40" s="28" t="s">
        <v>99</v>
      </c>
      <c r="D40" s="28"/>
      <c r="E40" s="28"/>
      <c r="F40" s="28"/>
      <c r="G40" s="91"/>
      <c r="H40" s="29">
        <f>H16</f>
        <v>3.1999999999534339</v>
      </c>
      <c r="I40" s="29">
        <f t="shared" ref="I40:J40" si="7">I16</f>
        <v>2677614.7000000002</v>
      </c>
      <c r="J40" s="29">
        <f t="shared" si="7"/>
        <v>3154919.2</v>
      </c>
      <c r="K40" s="29"/>
      <c r="L40" s="29"/>
      <c r="M40" s="29"/>
      <c r="N40" s="29"/>
      <c r="O40" s="29">
        <f>O16</f>
        <v>5832537.1000000006</v>
      </c>
    </row>
    <row r="41" spans="1:16" ht="37.5" customHeight="1">
      <c r="A41" s="91"/>
      <c r="B41" s="28"/>
      <c r="C41" s="28" t="s">
        <v>100</v>
      </c>
      <c r="D41" s="28"/>
      <c r="E41" s="28"/>
      <c r="F41" s="28"/>
      <c r="G41" s="91"/>
      <c r="H41" s="29"/>
      <c r="I41" s="29"/>
      <c r="J41" s="29"/>
      <c r="K41" s="91"/>
      <c r="L41" s="91"/>
      <c r="M41" s="91"/>
      <c r="N41" s="91"/>
      <c r="O41" s="29"/>
    </row>
    <row r="42" spans="1:16" ht="32.25" customHeight="1">
      <c r="A42" s="91"/>
      <c r="B42" s="28"/>
      <c r="C42" s="60" t="s">
        <v>103</v>
      </c>
      <c r="D42" s="28"/>
      <c r="E42" s="28"/>
      <c r="F42" s="28"/>
      <c r="G42" s="91"/>
      <c r="H42" s="29">
        <f>H20+H21</f>
        <v>1734606.3</v>
      </c>
      <c r="I42" s="29">
        <f>I20+I21</f>
        <v>899249.4</v>
      </c>
      <c r="J42" s="29">
        <f>J20+J21</f>
        <v>0</v>
      </c>
      <c r="K42" s="91"/>
      <c r="L42" s="91"/>
      <c r="M42" s="91"/>
      <c r="N42" s="91"/>
      <c r="O42" s="29">
        <f>SUM(H42:N42)</f>
        <v>2633855.7000000002</v>
      </c>
    </row>
    <row r="43" spans="1:16" ht="53.25" customHeight="1">
      <c r="A43" s="91"/>
      <c r="B43" s="28"/>
      <c r="C43" s="28" t="s">
        <v>101</v>
      </c>
      <c r="D43" s="28"/>
      <c r="E43" s="28"/>
      <c r="F43" s="28"/>
      <c r="G43" s="91"/>
      <c r="H43" s="29"/>
      <c r="I43" s="29"/>
      <c r="J43" s="29"/>
      <c r="K43" s="91"/>
      <c r="L43" s="91"/>
      <c r="M43" s="91"/>
      <c r="N43" s="91"/>
      <c r="O43" s="29"/>
    </row>
    <row r="44" spans="1:16" ht="36" customHeight="1">
      <c r="A44" s="91"/>
      <c r="B44" s="28"/>
      <c r="C44" s="124" t="s">
        <v>102</v>
      </c>
      <c r="D44" s="28"/>
      <c r="E44" s="28"/>
      <c r="F44" s="28"/>
      <c r="G44" s="91"/>
      <c r="H44" s="91"/>
      <c r="I44" s="91"/>
      <c r="J44" s="91"/>
      <c r="K44" s="91"/>
      <c r="L44" s="91"/>
      <c r="M44" s="91"/>
      <c r="N44" s="91"/>
      <c r="O44" s="29"/>
    </row>
    <row r="45" spans="1:16" ht="23.25" customHeight="1">
      <c r="A45" s="91"/>
      <c r="B45" s="28"/>
      <c r="C45" s="124" t="s">
        <v>47</v>
      </c>
      <c r="D45" s="28"/>
      <c r="E45" s="28"/>
      <c r="F45" s="28"/>
      <c r="G45" s="91"/>
      <c r="H45" s="29">
        <f>H24</f>
        <v>19980.599999999999</v>
      </c>
      <c r="I45" s="29">
        <f>I24</f>
        <v>27600.400000000001</v>
      </c>
      <c r="J45" s="29"/>
      <c r="K45" s="91"/>
      <c r="L45" s="91"/>
      <c r="M45" s="91"/>
      <c r="N45" s="91"/>
      <c r="O45" s="29">
        <f>SUM(H45:N45)</f>
        <v>47581</v>
      </c>
    </row>
    <row r="46" spans="1:16" ht="25.5" customHeight="1">
      <c r="A46" s="91"/>
      <c r="B46" s="28"/>
      <c r="C46" s="124" t="s">
        <v>49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62"/>
    </row>
  </sheetData>
  <mergeCells count="17">
    <mergeCell ref="A20:A21"/>
    <mergeCell ref="C20:C21"/>
    <mergeCell ref="A2:O2"/>
    <mergeCell ref="A9:A15"/>
    <mergeCell ref="A4:A5"/>
    <mergeCell ref="B28:B35"/>
    <mergeCell ref="B7:O7"/>
    <mergeCell ref="B26:O26"/>
    <mergeCell ref="D4:G4"/>
    <mergeCell ref="D5:G5"/>
    <mergeCell ref="H4:O4"/>
    <mergeCell ref="B8:O8"/>
    <mergeCell ref="B27:O27"/>
    <mergeCell ref="C9:C15"/>
    <mergeCell ref="B4:B5"/>
    <mergeCell ref="C4:C5"/>
    <mergeCell ref="B9:B20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1" firstPageNumber="17" orientation="landscape" useFirstPageNumber="1" r:id="rId1"/>
  <headerFooter>
    <oddHeader>&amp;C&amp;P</oddHeader>
  </headerFooter>
  <ignoredErrors>
    <ignoredError sqref="J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P9"/>
  <sheetViews>
    <sheetView view="pageBreakPreview" zoomScale="90" zoomScaleNormal="110" zoomScaleSheetLayoutView="90" workbookViewId="0">
      <selection activeCell="C13" sqref="C13"/>
    </sheetView>
  </sheetViews>
  <sheetFormatPr defaultRowHeight="15"/>
  <cols>
    <col min="1" max="1" width="7.28515625" style="32" bestFit="1" customWidth="1"/>
    <col min="2" max="2" width="51.7109375" style="32" customWidth="1"/>
    <col min="3" max="3" width="11.140625" style="32" customWidth="1"/>
    <col min="4" max="4" width="11.7109375" style="32" customWidth="1"/>
    <col min="5" max="5" width="10" style="32" customWidth="1"/>
    <col min="6" max="6" width="11.85546875" style="32" customWidth="1"/>
    <col min="7" max="7" width="13.140625" style="32" customWidth="1"/>
    <col min="8" max="8" width="12.42578125" style="32" customWidth="1"/>
    <col min="9" max="9" width="11.5703125" style="32" customWidth="1"/>
    <col min="10" max="10" width="15" style="32" customWidth="1"/>
    <col min="11" max="13" width="12.5703125" style="32" customWidth="1"/>
    <col min="14" max="14" width="16.85546875" style="32" customWidth="1"/>
    <col min="15" max="15" width="20.42578125" style="33" customWidth="1"/>
    <col min="16" max="16" width="26.7109375" style="32" customWidth="1"/>
    <col min="17" max="16384" width="9.140625" style="32"/>
  </cols>
  <sheetData>
    <row r="1" spans="1:16" ht="15.75">
      <c r="A1" s="30" t="str">
        <f>HYPERLINK("#Оглавление!A1","Назад в оглавление")</f>
        <v>Назад в оглавление</v>
      </c>
      <c r="B1" s="31"/>
      <c r="C1" s="31"/>
      <c r="D1" s="31"/>
    </row>
    <row r="2" spans="1:16" s="35" customFormat="1" ht="52.5" customHeight="1">
      <c r="A2" s="209" t="s">
        <v>146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34"/>
      <c r="P2" s="34"/>
    </row>
    <row r="3" spans="1:16" s="35" customFormat="1" ht="20.2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4"/>
      <c r="P3" s="34"/>
    </row>
    <row r="4" spans="1:16" s="37" customFormat="1" ht="33" customHeight="1">
      <c r="A4" s="210" t="s">
        <v>158</v>
      </c>
      <c r="B4" s="210" t="s">
        <v>81</v>
      </c>
      <c r="C4" s="211" t="s">
        <v>82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0" t="s">
        <v>147</v>
      </c>
      <c r="O4" s="36"/>
    </row>
    <row r="5" spans="1:16" s="37" customFormat="1" ht="35.25" customHeight="1">
      <c r="A5" s="210"/>
      <c r="B5" s="210"/>
      <c r="C5" s="147" t="s">
        <v>182</v>
      </c>
      <c r="D5" s="147" t="s">
        <v>183</v>
      </c>
      <c r="E5" s="147" t="s">
        <v>29</v>
      </c>
      <c r="F5" s="147" t="s">
        <v>184</v>
      </c>
      <c r="G5" s="147" t="s">
        <v>30</v>
      </c>
      <c r="H5" s="147" t="s">
        <v>31</v>
      </c>
      <c r="I5" s="147" t="s">
        <v>32</v>
      </c>
      <c r="J5" s="147" t="s">
        <v>185</v>
      </c>
      <c r="K5" s="147" t="s">
        <v>186</v>
      </c>
      <c r="L5" s="147" t="s">
        <v>187</v>
      </c>
      <c r="M5" s="147" t="s">
        <v>188</v>
      </c>
      <c r="N5" s="210"/>
      <c r="O5" s="36"/>
    </row>
    <row r="6" spans="1:16" s="37" customFormat="1" ht="15.75">
      <c r="A6" s="147">
        <v>1</v>
      </c>
      <c r="B6" s="147">
        <v>2</v>
      </c>
      <c r="C6" s="147">
        <v>3</v>
      </c>
      <c r="D6" s="147">
        <v>4</v>
      </c>
      <c r="E6" s="147">
        <v>5</v>
      </c>
      <c r="F6" s="147">
        <v>6</v>
      </c>
      <c r="G6" s="147">
        <v>7</v>
      </c>
      <c r="H6" s="147">
        <v>8</v>
      </c>
      <c r="I6" s="147">
        <v>9</v>
      </c>
      <c r="J6" s="147">
        <v>10</v>
      </c>
      <c r="K6" s="147">
        <v>11</v>
      </c>
      <c r="L6" s="147">
        <v>12</v>
      </c>
      <c r="M6" s="147">
        <v>13</v>
      </c>
      <c r="N6" s="147">
        <v>14</v>
      </c>
      <c r="O6" s="36"/>
    </row>
    <row r="7" spans="1:16" s="37" customFormat="1" ht="30.75" customHeight="1">
      <c r="A7" s="147" t="s">
        <v>1</v>
      </c>
      <c r="B7" s="208" t="s">
        <v>137</v>
      </c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36"/>
    </row>
    <row r="8" spans="1:16" s="37" customFormat="1" ht="63">
      <c r="A8" s="87" t="s">
        <v>34</v>
      </c>
      <c r="B8" s="150" t="s">
        <v>168</v>
      </c>
      <c r="C8" s="29">
        <v>167367.79999999999</v>
      </c>
      <c r="D8" s="29">
        <v>650006.69999999995</v>
      </c>
      <c r="E8" s="133">
        <v>984998.9</v>
      </c>
      <c r="F8" s="105">
        <f>N8*0.35</f>
        <v>1195402.81</v>
      </c>
      <c r="G8" s="105">
        <f>N8*0.5</f>
        <v>1707718.3</v>
      </c>
      <c r="H8" s="105">
        <f>N8*0.85</f>
        <v>2903121.11</v>
      </c>
      <c r="I8" s="105">
        <f>N8*0.95</f>
        <v>3244664.77</v>
      </c>
      <c r="J8" s="105">
        <f>N8*0.96</f>
        <v>3278819.1359999999</v>
      </c>
      <c r="K8" s="105">
        <f>N8*0.97</f>
        <v>3312973.5019999999</v>
      </c>
      <c r="L8" s="105">
        <f>N8*0.99</f>
        <v>3381282.2340000002</v>
      </c>
      <c r="M8" s="105">
        <f>N8*0.995</f>
        <v>3398359.4169999999</v>
      </c>
      <c r="N8" s="105">
        <f>'1.5. Фин. обес. РП'!H9</f>
        <v>3415436.6</v>
      </c>
      <c r="O8" s="36"/>
    </row>
    <row r="9" spans="1:16" s="40" customFormat="1" ht="32.25" customHeight="1">
      <c r="A9" s="114"/>
      <c r="B9" s="151" t="s">
        <v>83</v>
      </c>
      <c r="C9" s="53">
        <f t="shared" ref="C9:N9" si="0">SUM(C7:C8)</f>
        <v>167367.79999999999</v>
      </c>
      <c r="D9" s="53">
        <f t="shared" si="0"/>
        <v>650006.69999999995</v>
      </c>
      <c r="E9" s="134">
        <f t="shared" si="0"/>
        <v>984998.9</v>
      </c>
      <c r="F9" s="53">
        <f t="shared" si="0"/>
        <v>1195402.81</v>
      </c>
      <c r="G9" s="53">
        <f t="shared" si="0"/>
        <v>1707718.3</v>
      </c>
      <c r="H9" s="53">
        <f t="shared" si="0"/>
        <v>2903121.11</v>
      </c>
      <c r="I9" s="53">
        <f t="shared" si="0"/>
        <v>3244664.77</v>
      </c>
      <c r="J9" s="53">
        <f t="shared" si="0"/>
        <v>3278819.1359999999</v>
      </c>
      <c r="K9" s="53">
        <f t="shared" si="0"/>
        <v>3312973.5019999999</v>
      </c>
      <c r="L9" s="53">
        <f t="shared" si="0"/>
        <v>3381282.2340000002</v>
      </c>
      <c r="M9" s="53">
        <f t="shared" si="0"/>
        <v>3398359.4169999999</v>
      </c>
      <c r="N9" s="53">
        <f t="shared" si="0"/>
        <v>3415436.6</v>
      </c>
      <c r="O9" s="130">
        <f>N9-'1.5. Фин. обес. РП'!H39</f>
        <v>0</v>
      </c>
    </row>
  </sheetData>
  <mergeCells count="6">
    <mergeCell ref="B7:N7"/>
    <mergeCell ref="A2:N2"/>
    <mergeCell ref="A4:A5"/>
    <mergeCell ref="B4:B5"/>
    <mergeCell ref="C4:M4"/>
    <mergeCell ref="N4:N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1" firstPageNumber="18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U16"/>
  <sheetViews>
    <sheetView view="pageBreakPreview" zoomScale="60" zoomScaleNormal="70" workbookViewId="0">
      <selection activeCell="O14" sqref="A14:XFD14"/>
    </sheetView>
  </sheetViews>
  <sheetFormatPr defaultColWidth="9.140625" defaultRowHeight="15"/>
  <cols>
    <col min="1" max="1" width="8.5703125" style="9" customWidth="1"/>
    <col min="2" max="2" width="56" style="9" customWidth="1"/>
    <col min="3" max="3" width="14.7109375" style="9" customWidth="1"/>
    <col min="4" max="4" width="14" style="9" customWidth="1"/>
    <col min="5" max="5" width="12.5703125" style="9" customWidth="1"/>
    <col min="6" max="6" width="12" style="9" customWidth="1"/>
    <col min="7" max="7" width="19.28515625" style="9" customWidth="1"/>
    <col min="8" max="8" width="18.7109375" style="9" customWidth="1"/>
    <col min="9" max="9" width="14.85546875" style="9" customWidth="1"/>
    <col min="10" max="10" width="12.140625" style="9" customWidth="1"/>
    <col min="11" max="11" width="15.7109375" style="9" customWidth="1"/>
    <col min="12" max="12" width="30" style="9" customWidth="1"/>
    <col min="13" max="13" width="18.7109375" style="9" hidden="1" customWidth="1"/>
    <col min="14" max="14" width="9.140625" style="9" bestFit="1" customWidth="1"/>
    <col min="15" max="16384" width="9.140625" style="9"/>
  </cols>
  <sheetData>
    <row r="1" spans="1:21" ht="96" customHeight="1">
      <c r="A1" s="74"/>
      <c r="B1" s="19"/>
      <c r="C1" s="24"/>
      <c r="D1" s="24"/>
      <c r="H1" s="217"/>
      <c r="I1" s="217"/>
      <c r="J1" s="217"/>
      <c r="K1" s="173" t="s">
        <v>204</v>
      </c>
      <c r="L1" s="173"/>
      <c r="M1" s="75"/>
    </row>
    <row r="2" spans="1:21" s="76" customFormat="1" ht="35.25" customHeight="1">
      <c r="A2" s="218" t="s">
        <v>190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</row>
    <row r="3" spans="1:21" s="23" customFormat="1" ht="15.75">
      <c r="A3" s="77"/>
      <c r="B3" s="77"/>
      <c r="C3" s="77"/>
      <c r="D3" s="77"/>
      <c r="E3" s="77"/>
      <c r="F3" s="77"/>
      <c r="G3" s="77"/>
      <c r="H3" s="5"/>
      <c r="I3" s="77"/>
      <c r="J3" s="77"/>
      <c r="K3" s="77"/>
      <c r="L3" s="77"/>
      <c r="M3" s="77"/>
    </row>
    <row r="4" spans="1:21" s="23" customFormat="1" ht="47.25" customHeight="1">
      <c r="A4" s="212" t="s">
        <v>148</v>
      </c>
      <c r="B4" s="212" t="s">
        <v>108</v>
      </c>
      <c r="C4" s="180" t="s">
        <v>50</v>
      </c>
      <c r="D4" s="180"/>
      <c r="E4" s="180" t="s">
        <v>51</v>
      </c>
      <c r="F4" s="180"/>
      <c r="G4" s="180" t="s">
        <v>52</v>
      </c>
      <c r="H4" s="212" t="s">
        <v>173</v>
      </c>
      <c r="I4" s="180" t="s">
        <v>53</v>
      </c>
      <c r="J4" s="180"/>
      <c r="K4" s="212" t="s">
        <v>54</v>
      </c>
      <c r="L4" s="180" t="s">
        <v>195</v>
      </c>
      <c r="M4" s="213" t="s">
        <v>93</v>
      </c>
    </row>
    <row r="5" spans="1:21" s="23" customFormat="1" ht="55.5" customHeight="1">
      <c r="A5" s="212"/>
      <c r="B5" s="212"/>
      <c r="C5" s="107" t="s">
        <v>55</v>
      </c>
      <c r="D5" s="107" t="s">
        <v>56</v>
      </c>
      <c r="E5" s="144" t="s">
        <v>175</v>
      </c>
      <c r="F5" s="144" t="s">
        <v>174</v>
      </c>
      <c r="G5" s="180"/>
      <c r="H5" s="212"/>
      <c r="I5" s="107" t="s">
        <v>194</v>
      </c>
      <c r="J5" s="107" t="s">
        <v>11</v>
      </c>
      <c r="K5" s="212"/>
      <c r="L5" s="180"/>
      <c r="M5" s="213"/>
    </row>
    <row r="6" spans="1:21" s="23" customFormat="1" ht="29.25" customHeight="1">
      <c r="A6" s="107">
        <v>1</v>
      </c>
      <c r="B6" s="107">
        <v>2</v>
      </c>
      <c r="C6" s="107">
        <v>3</v>
      </c>
      <c r="D6" s="107">
        <v>4</v>
      </c>
      <c r="E6" s="107">
        <v>5</v>
      </c>
      <c r="F6" s="107">
        <v>6</v>
      </c>
      <c r="G6" s="107">
        <v>7</v>
      </c>
      <c r="H6" s="108">
        <v>8</v>
      </c>
      <c r="I6" s="108">
        <v>9</v>
      </c>
      <c r="J6" s="108">
        <v>10</v>
      </c>
      <c r="K6" s="108">
        <v>11</v>
      </c>
      <c r="L6" s="108">
        <v>12</v>
      </c>
      <c r="M6" s="79">
        <v>13</v>
      </c>
    </row>
    <row r="7" spans="1:21" s="23" customFormat="1" ht="36" customHeight="1">
      <c r="A7" s="93" t="s">
        <v>1</v>
      </c>
      <c r="B7" s="214" t="s">
        <v>137</v>
      </c>
      <c r="C7" s="215"/>
      <c r="D7" s="215"/>
      <c r="E7" s="215"/>
      <c r="F7" s="215"/>
      <c r="G7" s="215"/>
      <c r="H7" s="215"/>
      <c r="I7" s="215"/>
      <c r="J7" s="215"/>
      <c r="K7" s="215"/>
      <c r="L7" s="216"/>
      <c r="M7" s="80"/>
    </row>
    <row r="8" spans="1:21" s="23" customFormat="1" ht="108" customHeight="1">
      <c r="A8" s="106" t="s">
        <v>34</v>
      </c>
      <c r="B8" s="80" t="s">
        <v>191</v>
      </c>
      <c r="C8" s="81">
        <v>45292</v>
      </c>
      <c r="D8" s="81">
        <v>45657</v>
      </c>
      <c r="E8" s="82" t="s">
        <v>118</v>
      </c>
      <c r="F8" s="82" t="s">
        <v>118</v>
      </c>
      <c r="G8" s="82" t="s">
        <v>0</v>
      </c>
      <c r="H8" s="82" t="s">
        <v>118</v>
      </c>
      <c r="I8" s="126" t="s">
        <v>151</v>
      </c>
      <c r="J8" s="126">
        <f>35.88+75.334</f>
        <v>111.214</v>
      </c>
      <c r="K8" s="126">
        <f>'1.5. Фин. обес. РП'!H37</f>
        <v>3435417.2</v>
      </c>
      <c r="L8" s="82" t="s">
        <v>118</v>
      </c>
      <c r="M8" s="82" t="s">
        <v>118</v>
      </c>
      <c r="U8" s="23" t="s">
        <v>66</v>
      </c>
    </row>
    <row r="9" spans="1:21" s="23" customFormat="1" ht="56.25">
      <c r="A9" s="106" t="s">
        <v>69</v>
      </c>
      <c r="B9" s="109" t="s">
        <v>119</v>
      </c>
      <c r="C9" s="81">
        <v>45292</v>
      </c>
      <c r="D9" s="110">
        <v>45352</v>
      </c>
      <c r="E9" s="82" t="s">
        <v>118</v>
      </c>
      <c r="F9" s="82" t="s">
        <v>118</v>
      </c>
      <c r="G9" s="82" t="s">
        <v>0</v>
      </c>
      <c r="H9" s="82" t="s">
        <v>118</v>
      </c>
      <c r="I9" s="82" t="s">
        <v>118</v>
      </c>
      <c r="J9" s="82" t="s">
        <v>118</v>
      </c>
      <c r="K9" s="82" t="s">
        <v>118</v>
      </c>
      <c r="L9" s="123" t="s">
        <v>149</v>
      </c>
      <c r="M9" s="83" t="s">
        <v>42</v>
      </c>
      <c r="R9" s="23" t="s">
        <v>66</v>
      </c>
    </row>
    <row r="10" spans="1:21" s="23" customFormat="1" ht="75" customHeight="1">
      <c r="A10" s="106" t="s">
        <v>70</v>
      </c>
      <c r="B10" s="109" t="s">
        <v>120</v>
      </c>
      <c r="C10" s="81">
        <v>45292</v>
      </c>
      <c r="D10" s="110">
        <v>45474</v>
      </c>
      <c r="E10" s="82" t="s">
        <v>118</v>
      </c>
      <c r="F10" s="82" t="s">
        <v>118</v>
      </c>
      <c r="G10" s="82" t="s">
        <v>0</v>
      </c>
      <c r="H10" s="82" t="s">
        <v>118</v>
      </c>
      <c r="I10" s="82" t="s">
        <v>118</v>
      </c>
      <c r="J10" s="82" t="s">
        <v>118</v>
      </c>
      <c r="K10" s="82" t="s">
        <v>118</v>
      </c>
      <c r="L10" s="123" t="s">
        <v>121</v>
      </c>
      <c r="M10" s="83" t="s">
        <v>42</v>
      </c>
    </row>
    <row r="11" spans="1:21" s="23" customFormat="1" ht="37.5">
      <c r="A11" s="106" t="s">
        <v>71</v>
      </c>
      <c r="B11" s="109" t="s">
        <v>122</v>
      </c>
      <c r="C11" s="81">
        <v>45292</v>
      </c>
      <c r="D11" s="110">
        <v>45657</v>
      </c>
      <c r="E11" s="82" t="s">
        <v>118</v>
      </c>
      <c r="F11" s="82" t="s">
        <v>118</v>
      </c>
      <c r="G11" s="82" t="s">
        <v>0</v>
      </c>
      <c r="H11" s="82" t="s">
        <v>118</v>
      </c>
      <c r="I11" s="82" t="s">
        <v>118</v>
      </c>
      <c r="J11" s="82" t="s">
        <v>118</v>
      </c>
      <c r="K11" s="82" t="s">
        <v>118</v>
      </c>
      <c r="L11" s="91" t="s">
        <v>150</v>
      </c>
      <c r="M11" s="78" t="s">
        <v>91</v>
      </c>
    </row>
    <row r="12" spans="1:21" s="23" customFormat="1" ht="37.5">
      <c r="A12" s="106" t="s">
        <v>72</v>
      </c>
      <c r="B12" s="109" t="s">
        <v>123</v>
      </c>
      <c r="C12" s="81">
        <v>45292</v>
      </c>
      <c r="D12" s="110">
        <v>45657</v>
      </c>
      <c r="E12" s="82" t="s">
        <v>118</v>
      </c>
      <c r="F12" s="82" t="s">
        <v>118</v>
      </c>
      <c r="G12" s="82" t="s">
        <v>0</v>
      </c>
      <c r="H12" s="82" t="s">
        <v>118</v>
      </c>
      <c r="I12" s="82" t="s">
        <v>118</v>
      </c>
      <c r="J12" s="82" t="s">
        <v>118</v>
      </c>
      <c r="K12" s="82" t="s">
        <v>118</v>
      </c>
      <c r="L12" s="91" t="s">
        <v>159</v>
      </c>
      <c r="M12" s="78" t="s">
        <v>91</v>
      </c>
      <c r="Q12" s="14"/>
    </row>
    <row r="13" spans="1:21" s="23" customFormat="1" ht="84" customHeight="1">
      <c r="A13" s="106" t="s">
        <v>73</v>
      </c>
      <c r="B13" s="109" t="s">
        <v>115</v>
      </c>
      <c r="C13" s="81">
        <v>45292</v>
      </c>
      <c r="D13" s="110">
        <v>45657</v>
      </c>
      <c r="E13" s="82" t="s">
        <v>118</v>
      </c>
      <c r="F13" s="82" t="s">
        <v>118</v>
      </c>
      <c r="G13" s="82" t="s">
        <v>0</v>
      </c>
      <c r="H13" s="82" t="s">
        <v>118</v>
      </c>
      <c r="I13" s="82" t="s">
        <v>118</v>
      </c>
      <c r="J13" s="82" t="s">
        <v>118</v>
      </c>
      <c r="K13" s="82" t="s">
        <v>118</v>
      </c>
      <c r="L13" s="91" t="s">
        <v>169</v>
      </c>
      <c r="M13" s="129"/>
      <c r="Q13" s="14"/>
    </row>
    <row r="14" spans="1:21" s="23" customFormat="1" ht="87.75" customHeight="1">
      <c r="A14" s="106" t="s">
        <v>124</v>
      </c>
      <c r="B14" s="109" t="s">
        <v>192</v>
      </c>
      <c r="C14" s="81">
        <v>45292</v>
      </c>
      <c r="D14" s="110">
        <v>45657</v>
      </c>
      <c r="E14" s="82" t="s">
        <v>118</v>
      </c>
      <c r="F14" s="82" t="s">
        <v>118</v>
      </c>
      <c r="G14" s="82" t="s">
        <v>0</v>
      </c>
      <c r="H14" s="82" t="s">
        <v>118</v>
      </c>
      <c r="I14" s="82" t="s">
        <v>118</v>
      </c>
      <c r="J14" s="82" t="s">
        <v>118</v>
      </c>
      <c r="K14" s="82" t="s">
        <v>118</v>
      </c>
      <c r="L14" s="91" t="s">
        <v>125</v>
      </c>
      <c r="M14" s="78" t="s">
        <v>91</v>
      </c>
    </row>
    <row r="15" spans="1:21" s="23" customFormat="1" ht="88.5" customHeight="1">
      <c r="A15" s="106" t="s">
        <v>162</v>
      </c>
      <c r="B15" s="109" t="s">
        <v>126</v>
      </c>
      <c r="C15" s="81">
        <v>45292</v>
      </c>
      <c r="D15" s="110">
        <v>45657</v>
      </c>
      <c r="E15" s="82" t="s">
        <v>118</v>
      </c>
      <c r="F15" s="82" t="s">
        <v>118</v>
      </c>
      <c r="G15" s="82" t="s">
        <v>0</v>
      </c>
      <c r="H15" s="82" t="s">
        <v>118</v>
      </c>
      <c r="I15" s="82" t="s">
        <v>118</v>
      </c>
      <c r="J15" s="82" t="s">
        <v>118</v>
      </c>
      <c r="K15" s="82" t="s">
        <v>118</v>
      </c>
      <c r="L15" s="91" t="s">
        <v>170</v>
      </c>
      <c r="M15" s="78" t="s">
        <v>91</v>
      </c>
    </row>
    <row r="16" spans="1:21" ht="46.5" customHeight="1">
      <c r="A16" s="106" t="s">
        <v>163</v>
      </c>
      <c r="B16" s="109" t="s">
        <v>193</v>
      </c>
      <c r="C16" s="81">
        <v>45292</v>
      </c>
      <c r="D16" s="110">
        <v>45657</v>
      </c>
      <c r="E16" s="82" t="s">
        <v>118</v>
      </c>
      <c r="F16" s="82" t="s">
        <v>118</v>
      </c>
      <c r="G16" s="82" t="s">
        <v>0</v>
      </c>
      <c r="H16" s="82" t="s">
        <v>118</v>
      </c>
      <c r="I16" s="82" t="s">
        <v>118</v>
      </c>
      <c r="J16" s="82" t="s">
        <v>118</v>
      </c>
      <c r="K16" s="82" t="s">
        <v>118</v>
      </c>
      <c r="L16" s="91" t="s">
        <v>170</v>
      </c>
    </row>
  </sheetData>
  <mergeCells count="14">
    <mergeCell ref="K4:K5"/>
    <mergeCell ref="L4:L5"/>
    <mergeCell ref="M4:M5"/>
    <mergeCell ref="B7:L7"/>
    <mergeCell ref="H1:J1"/>
    <mergeCell ref="K1:L1"/>
    <mergeCell ref="A2:M2"/>
    <mergeCell ref="A4:A5"/>
    <mergeCell ref="B4:B5"/>
    <mergeCell ref="C4:D4"/>
    <mergeCell ref="E4:F4"/>
    <mergeCell ref="G4:G5"/>
    <mergeCell ref="H4:H5"/>
    <mergeCell ref="I4:J4"/>
  </mergeCells>
  <pageMargins left="0.39370078740157483" right="0.39370078740157483" top="0.39370078740157483" bottom="0.39370078740157483" header="0.31496062992125984" footer="0.31496062992125984"/>
  <pageSetup paperSize="9" scale="59" firstPageNumber="19" orientation="landscape" useFirstPageNumber="1" r:id="rId1"/>
  <headerFooter>
    <oddHeader>&amp;C&amp;P</oddHeader>
  </headerFooter>
  <colBreaks count="1" manualBreakCount="1">
    <brk id="12" max="1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Q10"/>
  <sheetViews>
    <sheetView view="pageBreakPreview" zoomScaleSheetLayoutView="100" workbookViewId="0">
      <selection activeCell="T3" sqref="T3"/>
    </sheetView>
  </sheetViews>
  <sheetFormatPr defaultColWidth="9.140625" defaultRowHeight="15"/>
  <cols>
    <col min="1" max="1" width="7.28515625" style="9" bestFit="1" customWidth="1"/>
    <col min="2" max="2" width="35" style="9" customWidth="1"/>
    <col min="3" max="3" width="12.85546875" style="9" customWidth="1"/>
    <col min="4" max="4" width="13" style="9" customWidth="1"/>
    <col min="5" max="5" width="9.42578125" style="9" customWidth="1"/>
    <col min="6" max="8" width="9.7109375" style="9" customWidth="1"/>
    <col min="9" max="9" width="9.42578125" style="9" customWidth="1"/>
    <col min="10" max="10" width="11" style="9" customWidth="1"/>
    <col min="11" max="12" width="9.28515625" style="9" customWidth="1"/>
    <col min="13" max="13" width="10.28515625" style="9" customWidth="1"/>
    <col min="14" max="14" width="9.42578125" style="9" customWidth="1"/>
    <col min="15" max="15" width="8.85546875" style="10" customWidth="1"/>
    <col min="16" max="16" width="11.7109375" style="9" customWidth="1"/>
    <col min="17" max="17" width="9.140625" style="9" bestFit="1" customWidth="1"/>
    <col min="18" max="16384" width="9.140625" style="9"/>
  </cols>
  <sheetData>
    <row r="1" spans="1:17" ht="15.75">
      <c r="A1" s="11" t="str">
        <f>HYPERLINK("#Оглавление!A1", "Назад в оглавление")</f>
        <v>Назад в оглавление</v>
      </c>
      <c r="B1" s="1"/>
      <c r="C1" s="1"/>
      <c r="D1" s="1"/>
    </row>
    <row r="2" spans="1:17" ht="40.5" customHeight="1">
      <c r="A2" s="173" t="s">
        <v>196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7" s="43" customFormat="1" ht="18.75">
      <c r="A3" s="178" t="s">
        <v>154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</row>
    <row r="4" spans="1:17" s="12" customFormat="1" ht="32.25" customHeight="1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72"/>
    </row>
    <row r="5" spans="1:17" s="12" customFormat="1" ht="27" customHeight="1">
      <c r="A5" s="222" t="s">
        <v>153</v>
      </c>
      <c r="B5" s="224" t="s">
        <v>4</v>
      </c>
      <c r="C5" s="224" t="s">
        <v>5</v>
      </c>
      <c r="D5" s="224" t="s">
        <v>6</v>
      </c>
      <c r="E5" s="225" t="s">
        <v>109</v>
      </c>
      <c r="F5" s="226"/>
      <c r="G5" s="226"/>
      <c r="H5" s="226"/>
      <c r="I5" s="226"/>
      <c r="J5" s="226"/>
      <c r="K5" s="226"/>
      <c r="L5" s="226"/>
      <c r="M5" s="226"/>
      <c r="N5" s="226"/>
      <c r="O5" s="227"/>
      <c r="P5" s="228" t="s">
        <v>28</v>
      </c>
      <c r="Q5" s="72"/>
    </row>
    <row r="6" spans="1:17" s="12" customFormat="1" ht="36.75" customHeight="1">
      <c r="A6" s="223"/>
      <c r="B6" s="182"/>
      <c r="C6" s="182"/>
      <c r="D6" s="182"/>
      <c r="E6" s="146" t="s">
        <v>182</v>
      </c>
      <c r="F6" s="146" t="s">
        <v>183</v>
      </c>
      <c r="G6" s="146" t="s">
        <v>29</v>
      </c>
      <c r="H6" s="146" t="s">
        <v>184</v>
      </c>
      <c r="I6" s="146" t="s">
        <v>30</v>
      </c>
      <c r="J6" s="146" t="s">
        <v>31</v>
      </c>
      <c r="K6" s="146" t="s">
        <v>32</v>
      </c>
      <c r="L6" s="146" t="s">
        <v>185</v>
      </c>
      <c r="M6" s="146" t="s">
        <v>186</v>
      </c>
      <c r="N6" s="146" t="s">
        <v>187</v>
      </c>
      <c r="O6" s="146" t="s">
        <v>188</v>
      </c>
      <c r="P6" s="229"/>
      <c r="Q6" s="72"/>
    </row>
    <row r="7" spans="1:17" s="19" customFormat="1" ht="21" customHeight="1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92">
        <v>9</v>
      </c>
      <c r="J7" s="92">
        <v>10</v>
      </c>
      <c r="K7" s="92">
        <v>11</v>
      </c>
      <c r="L7" s="92">
        <v>12</v>
      </c>
      <c r="M7" s="92">
        <v>13</v>
      </c>
      <c r="N7" s="92">
        <v>14</v>
      </c>
      <c r="O7" s="92">
        <v>15</v>
      </c>
      <c r="P7" s="92">
        <v>16</v>
      </c>
      <c r="Q7" s="72"/>
    </row>
    <row r="8" spans="1:17" s="12" customFormat="1" ht="39.75" customHeight="1">
      <c r="A8" s="71" t="s">
        <v>1</v>
      </c>
      <c r="B8" s="219" t="s">
        <v>59</v>
      </c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1"/>
      <c r="Q8" s="73"/>
    </row>
    <row r="9" spans="1:17" s="12" customFormat="1" ht="76.5" customHeight="1">
      <c r="A9" s="71" t="s">
        <v>34</v>
      </c>
      <c r="B9" s="111" t="s">
        <v>155</v>
      </c>
      <c r="C9" s="99" t="s">
        <v>172</v>
      </c>
      <c r="D9" s="95" t="s">
        <v>60</v>
      </c>
      <c r="E9" s="115">
        <v>0.13</v>
      </c>
      <c r="F9" s="115">
        <v>0.22</v>
      </c>
      <c r="G9" s="115">
        <v>0.36</v>
      </c>
      <c r="H9" s="115">
        <v>0.52</v>
      </c>
      <c r="I9" s="115">
        <v>0.69</v>
      </c>
      <c r="J9" s="115">
        <v>0.85</v>
      </c>
      <c r="K9" s="115">
        <v>1.01</v>
      </c>
      <c r="L9" s="115">
        <v>1.1499999999999999</v>
      </c>
      <c r="M9" s="115">
        <v>1.28</v>
      </c>
      <c r="N9" s="115">
        <v>1.44</v>
      </c>
      <c r="O9" s="115">
        <v>1.58</v>
      </c>
      <c r="P9" s="117">
        <v>1.69</v>
      </c>
      <c r="Q9" s="72"/>
    </row>
    <row r="10" spans="1:17" s="12" customFormat="1" ht="67.5" customHeight="1">
      <c r="A10" s="119" t="s">
        <v>35</v>
      </c>
      <c r="B10" s="112" t="s">
        <v>156</v>
      </c>
      <c r="C10" s="99" t="s">
        <v>172</v>
      </c>
      <c r="D10" s="113" t="s">
        <v>60</v>
      </c>
      <c r="E10" s="116">
        <v>0.53</v>
      </c>
      <c r="F10" s="116">
        <v>0.92</v>
      </c>
      <c r="G10" s="116">
        <v>1.52</v>
      </c>
      <c r="H10" s="116">
        <v>2.1800000000000002</v>
      </c>
      <c r="I10" s="116">
        <v>2.91</v>
      </c>
      <c r="J10" s="116">
        <v>3.57</v>
      </c>
      <c r="K10" s="116">
        <v>4.2300000000000004</v>
      </c>
      <c r="L10" s="116">
        <v>4.82</v>
      </c>
      <c r="M10" s="116">
        <v>5.35</v>
      </c>
      <c r="N10" s="116">
        <v>6.01</v>
      </c>
      <c r="O10" s="116">
        <v>6.6</v>
      </c>
      <c r="P10" s="118">
        <v>6.78</v>
      </c>
    </row>
  </sheetData>
  <mergeCells count="9">
    <mergeCell ref="A2:P2"/>
    <mergeCell ref="B8:P8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39370078740157483" header="0.31496062992125984" footer="0.31496062992125984"/>
  <pageSetup paperSize="9" scale="74" firstPageNumber="20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S17"/>
  <sheetViews>
    <sheetView view="pageBreakPreview" topLeftCell="A10" zoomScale="80" zoomScaleSheetLayoutView="80" workbookViewId="0">
      <selection activeCell="B8" sqref="B8:Q8"/>
    </sheetView>
  </sheetViews>
  <sheetFormatPr defaultColWidth="9.140625" defaultRowHeight="15"/>
  <cols>
    <col min="1" max="1" width="7.28515625" style="9" bestFit="1" customWidth="1"/>
    <col min="2" max="2" width="36.28515625" style="9" customWidth="1"/>
    <col min="3" max="3" width="26.85546875" style="9" customWidth="1"/>
    <col min="4" max="4" width="12.7109375" style="9" customWidth="1"/>
    <col min="5" max="5" width="10.85546875" style="9" customWidth="1"/>
    <col min="6" max="6" width="6.7109375" style="9" customWidth="1"/>
    <col min="7" max="13" width="7.7109375" style="9" customWidth="1"/>
    <col min="14" max="15" width="16.42578125" style="9" customWidth="1"/>
    <col min="16" max="16" width="20.5703125" style="9" customWidth="1"/>
    <col min="17" max="17" width="35.5703125" style="9" customWidth="1"/>
    <col min="18" max="18" width="10" style="10" customWidth="1"/>
    <col min="19" max="19" width="9.140625" style="9" bestFit="1" customWidth="1"/>
    <col min="20" max="16384" width="9.140625" style="9"/>
  </cols>
  <sheetData>
    <row r="1" spans="1:19" ht="15.75">
      <c r="A1" s="11" t="str">
        <f>HYPERLINK("#Оглавление!A1", "Назад в оглавление")</f>
        <v>Назад в оглавление</v>
      </c>
      <c r="B1" s="1"/>
      <c r="C1" s="1"/>
      <c r="D1" s="1"/>
    </row>
    <row r="2" spans="1:19" s="43" customFormat="1" ht="30" customHeight="1">
      <c r="A2" s="178" t="s">
        <v>197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41"/>
    </row>
    <row r="3" spans="1:19" s="12" customFormat="1" ht="15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47"/>
      <c r="P3" s="13"/>
      <c r="Q3" s="13"/>
      <c r="R3" s="14"/>
    </row>
    <row r="4" spans="1:19" s="16" customFormat="1" ht="60" customHeight="1">
      <c r="A4" s="180" t="s">
        <v>2</v>
      </c>
      <c r="B4" s="180" t="s">
        <v>38</v>
      </c>
      <c r="C4" s="180" t="s">
        <v>39</v>
      </c>
      <c r="D4" s="180" t="s">
        <v>6</v>
      </c>
      <c r="E4" s="180" t="s">
        <v>7</v>
      </c>
      <c r="F4" s="180"/>
      <c r="G4" s="180" t="s">
        <v>94</v>
      </c>
      <c r="H4" s="180"/>
      <c r="I4" s="180"/>
      <c r="J4" s="180"/>
      <c r="K4" s="180"/>
      <c r="L4" s="180"/>
      <c r="M4" s="180"/>
      <c r="N4" s="180" t="s">
        <v>40</v>
      </c>
      <c r="O4" s="180" t="s">
        <v>96</v>
      </c>
      <c r="P4" s="180" t="s">
        <v>203</v>
      </c>
      <c r="Q4" s="180" t="s">
        <v>41</v>
      </c>
    </row>
    <row r="5" spans="1:19" s="16" customFormat="1" ht="60" customHeight="1">
      <c r="A5" s="180"/>
      <c r="B5" s="180"/>
      <c r="C5" s="180"/>
      <c r="D5" s="180"/>
      <c r="E5" s="146" t="s">
        <v>11</v>
      </c>
      <c r="F5" s="146" t="s">
        <v>12</v>
      </c>
      <c r="G5" s="146">
        <v>2024</v>
      </c>
      <c r="H5" s="146">
        <v>2025</v>
      </c>
      <c r="I5" s="146">
        <v>2026</v>
      </c>
      <c r="J5" s="146">
        <v>2027</v>
      </c>
      <c r="K5" s="146">
        <v>2028</v>
      </c>
      <c r="L5" s="146">
        <v>2029</v>
      </c>
      <c r="M5" s="146">
        <v>2030</v>
      </c>
      <c r="N5" s="180"/>
      <c r="O5" s="180"/>
      <c r="P5" s="180"/>
      <c r="Q5" s="180"/>
    </row>
    <row r="6" spans="1:19" s="16" customFormat="1" ht="26.25" customHeight="1">
      <c r="A6" s="146" t="s">
        <v>1</v>
      </c>
      <c r="B6" s="180" t="s">
        <v>59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</row>
    <row r="7" spans="1:19" s="16" customFormat="1" ht="158.25" customHeight="1">
      <c r="A7" s="152" t="s">
        <v>1</v>
      </c>
      <c r="B7" s="153" t="s">
        <v>199</v>
      </c>
      <c r="C7" s="154" t="s">
        <v>95</v>
      </c>
      <c r="D7" s="145" t="s">
        <v>61</v>
      </c>
      <c r="E7" s="154">
        <v>0</v>
      </c>
      <c r="F7" s="154">
        <v>2019</v>
      </c>
      <c r="G7" s="155">
        <v>1</v>
      </c>
      <c r="H7" s="155">
        <v>1</v>
      </c>
      <c r="I7" s="155">
        <v>1</v>
      </c>
      <c r="J7" s="154" t="s">
        <v>80</v>
      </c>
      <c r="K7" s="154" t="s">
        <v>80</v>
      </c>
      <c r="L7" s="154" t="s">
        <v>80</v>
      </c>
      <c r="M7" s="154" t="s">
        <v>80</v>
      </c>
      <c r="N7" s="145" t="s">
        <v>63</v>
      </c>
      <c r="O7" s="98" t="s">
        <v>133</v>
      </c>
      <c r="P7" s="103" t="s">
        <v>85</v>
      </c>
      <c r="Q7" s="156" t="s">
        <v>202</v>
      </c>
    </row>
    <row r="8" spans="1:19" s="23" customFormat="1" ht="36.75" customHeight="1">
      <c r="A8" s="152"/>
      <c r="B8" s="230" t="s">
        <v>62</v>
      </c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</row>
    <row r="9" spans="1:19" s="16" customFormat="1" ht="156" customHeight="1">
      <c r="A9" s="152" t="s">
        <v>20</v>
      </c>
      <c r="B9" s="153" t="s">
        <v>198</v>
      </c>
      <c r="C9" s="154" t="s">
        <v>95</v>
      </c>
      <c r="D9" s="145" t="s">
        <v>61</v>
      </c>
      <c r="E9" s="154">
        <v>0</v>
      </c>
      <c r="F9" s="154">
        <v>2019</v>
      </c>
      <c r="G9" s="155">
        <v>1</v>
      </c>
      <c r="H9" s="155">
        <v>1</v>
      </c>
      <c r="I9" s="155">
        <v>1</v>
      </c>
      <c r="J9" s="154" t="s">
        <v>80</v>
      </c>
      <c r="K9" s="154" t="s">
        <v>80</v>
      </c>
      <c r="L9" s="154" t="s">
        <v>80</v>
      </c>
      <c r="M9" s="154" t="s">
        <v>80</v>
      </c>
      <c r="N9" s="145" t="s">
        <v>63</v>
      </c>
      <c r="O9" s="98" t="s">
        <v>133</v>
      </c>
      <c r="P9" s="103" t="s">
        <v>85</v>
      </c>
      <c r="Q9" s="156" t="s">
        <v>202</v>
      </c>
    </row>
    <row r="10" spans="1:19" s="23" customFormat="1" ht="33.75" customHeight="1">
      <c r="A10" s="152"/>
      <c r="B10" s="230" t="s">
        <v>64</v>
      </c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</row>
    <row r="11" spans="1:19" s="12" customFormat="1" ht="153" customHeight="1">
      <c r="A11" s="152" t="s">
        <v>24</v>
      </c>
      <c r="B11" s="153" t="s">
        <v>200</v>
      </c>
      <c r="C11" s="154" t="s">
        <v>95</v>
      </c>
      <c r="D11" s="145" t="s">
        <v>61</v>
      </c>
      <c r="E11" s="154">
        <v>0</v>
      </c>
      <c r="F11" s="154">
        <v>2019</v>
      </c>
      <c r="G11" s="155">
        <v>1</v>
      </c>
      <c r="H11" s="154" t="s">
        <v>80</v>
      </c>
      <c r="I11" s="154" t="s">
        <v>80</v>
      </c>
      <c r="J11" s="154" t="s">
        <v>80</v>
      </c>
      <c r="K11" s="154" t="s">
        <v>80</v>
      </c>
      <c r="L11" s="154" t="s">
        <v>80</v>
      </c>
      <c r="M11" s="154" t="s">
        <v>80</v>
      </c>
      <c r="N11" s="145" t="s">
        <v>63</v>
      </c>
      <c r="O11" s="98" t="s">
        <v>133</v>
      </c>
      <c r="P11" s="103" t="s">
        <v>85</v>
      </c>
      <c r="Q11" s="156" t="s">
        <v>202</v>
      </c>
      <c r="R11"/>
      <c r="S11" s="12" t="s">
        <v>66</v>
      </c>
    </row>
    <row r="12" spans="1:19" s="19" customFormat="1" ht="21" customHeight="1">
      <c r="A12" s="152"/>
      <c r="B12" s="230" t="s">
        <v>65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/>
    </row>
    <row r="13" spans="1:19" s="12" customFormat="1" ht="165" customHeight="1">
      <c r="A13" s="152" t="s">
        <v>67</v>
      </c>
      <c r="B13" s="153" t="s">
        <v>201</v>
      </c>
      <c r="C13" s="154" t="s">
        <v>95</v>
      </c>
      <c r="D13" s="145" t="s">
        <v>61</v>
      </c>
      <c r="E13" s="154">
        <v>0</v>
      </c>
      <c r="F13" s="154">
        <v>2019</v>
      </c>
      <c r="G13" s="155">
        <v>1</v>
      </c>
      <c r="H13" s="155">
        <v>1</v>
      </c>
      <c r="I13" s="155">
        <v>1</v>
      </c>
      <c r="J13" s="154" t="s">
        <v>80</v>
      </c>
      <c r="K13" s="154" t="s">
        <v>80</v>
      </c>
      <c r="L13" s="154" t="s">
        <v>80</v>
      </c>
      <c r="M13" s="154" t="s">
        <v>80</v>
      </c>
      <c r="N13" s="145" t="s">
        <v>63</v>
      </c>
      <c r="O13" s="98" t="s">
        <v>133</v>
      </c>
      <c r="P13" s="103" t="s">
        <v>85</v>
      </c>
      <c r="Q13" s="156" t="s">
        <v>202</v>
      </c>
      <c r="R13"/>
    </row>
    <row r="14" spans="1:19" s="19" customFormat="1" ht="48" customHeight="1">
      <c r="A14" s="157"/>
      <c r="B14" s="230" t="s">
        <v>68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/>
    </row>
    <row r="15" spans="1:19" s="12" customFormat="1" ht="15.7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9" s="12" customFormat="1" ht="15.7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s="12" customFormat="1" ht="15.7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</sheetData>
  <mergeCells count="16">
    <mergeCell ref="B8:Q8"/>
    <mergeCell ref="B10:Q10"/>
    <mergeCell ref="B12:Q12"/>
    <mergeCell ref="B14:Q14"/>
    <mergeCell ref="O4:O5"/>
    <mergeCell ref="B6:Q6"/>
    <mergeCell ref="P4:P5"/>
    <mergeCell ref="Q4:Q5"/>
    <mergeCell ref="A2:Q2"/>
    <mergeCell ref="A4:A5"/>
    <mergeCell ref="B4:B5"/>
    <mergeCell ref="C4:C5"/>
    <mergeCell ref="D4:D5"/>
    <mergeCell ref="E4:F4"/>
    <mergeCell ref="G4:M4"/>
    <mergeCell ref="N4:N5"/>
  </mergeCells>
  <pageMargins left="0.59055118110236227" right="0.39370078740157483" top="0.59055118110236227" bottom="0.59055118110236227" header="0.31496062992125984" footer="0.31496062992125984"/>
  <pageSetup paperSize="9" scale="54" firstPageNumber="21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L21"/>
  <sheetViews>
    <sheetView view="pageBreakPreview" zoomScale="80" zoomScaleNormal="80" zoomScaleSheetLayoutView="80" workbookViewId="0">
      <selection activeCell="B19" sqref="B19"/>
    </sheetView>
  </sheetViews>
  <sheetFormatPr defaultColWidth="9.140625" defaultRowHeight="15"/>
  <cols>
    <col min="1" max="1" width="9.7109375" style="25" customWidth="1"/>
    <col min="2" max="2" width="52.28515625" style="9" customWidth="1"/>
    <col min="3" max="4" width="12.140625" style="9" customWidth="1"/>
    <col min="5" max="5" width="14.42578125" style="9" customWidth="1"/>
    <col min="6" max="6" width="16.28515625" style="9" customWidth="1"/>
    <col min="7" max="7" width="18" style="9" customWidth="1"/>
    <col min="8" max="8" width="16" style="9" customWidth="1"/>
    <col min="9" max="10" width="13" style="9" customWidth="1"/>
    <col min="11" max="11" width="14" style="9" customWidth="1"/>
    <col min="12" max="12" width="23.5703125" style="9" customWidth="1"/>
    <col min="13" max="13" width="9.140625" style="9" bestFit="1" customWidth="1"/>
    <col min="14" max="16384" width="9.140625" style="9"/>
  </cols>
  <sheetData>
    <row r="1" spans="1:12" ht="80.25" customHeight="1">
      <c r="A1" s="26"/>
      <c r="B1" s="12"/>
      <c r="C1" s="1"/>
      <c r="D1" s="1"/>
      <c r="H1" s="217"/>
      <c r="I1" s="217"/>
      <c r="J1" s="217"/>
      <c r="K1" s="233" t="s">
        <v>205</v>
      </c>
      <c r="L1" s="233"/>
    </row>
    <row r="2" spans="1:12" s="16" customFormat="1" ht="26.25" customHeight="1">
      <c r="A2" s="218" t="s">
        <v>206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</row>
    <row r="3" spans="1:12" s="16" customFormat="1" ht="24" customHeight="1">
      <c r="A3" s="77"/>
      <c r="B3" s="77"/>
      <c r="C3" s="77"/>
      <c r="D3" s="77"/>
      <c r="E3" s="77"/>
      <c r="F3" s="77"/>
      <c r="G3" s="77"/>
      <c r="H3" s="5"/>
      <c r="I3" s="77"/>
      <c r="J3" s="77"/>
      <c r="K3" s="77"/>
      <c r="L3" s="77"/>
    </row>
    <row r="4" spans="1:12" s="16" customFormat="1" ht="36" customHeight="1">
      <c r="A4" s="232" t="s">
        <v>164</v>
      </c>
      <c r="B4" s="212" t="s">
        <v>108</v>
      </c>
      <c r="C4" s="180" t="s">
        <v>50</v>
      </c>
      <c r="D4" s="180"/>
      <c r="E4" s="180" t="s">
        <v>51</v>
      </c>
      <c r="F4" s="180"/>
      <c r="G4" s="180" t="s">
        <v>52</v>
      </c>
      <c r="H4" s="212" t="s">
        <v>160</v>
      </c>
      <c r="I4" s="180" t="s">
        <v>53</v>
      </c>
      <c r="J4" s="180"/>
      <c r="K4" s="212" t="s">
        <v>54</v>
      </c>
      <c r="L4" s="180" t="s">
        <v>161</v>
      </c>
    </row>
    <row r="5" spans="1:12" s="16" customFormat="1" ht="53.25" customHeight="1">
      <c r="A5" s="232"/>
      <c r="B5" s="212"/>
      <c r="C5" s="148" t="s">
        <v>55</v>
      </c>
      <c r="D5" s="148" t="s">
        <v>56</v>
      </c>
      <c r="E5" s="148" t="s">
        <v>152</v>
      </c>
      <c r="F5" s="148" t="s">
        <v>57</v>
      </c>
      <c r="G5" s="180"/>
      <c r="H5" s="212"/>
      <c r="I5" s="148" t="s">
        <v>194</v>
      </c>
      <c r="J5" s="148" t="s">
        <v>11</v>
      </c>
      <c r="K5" s="212"/>
      <c r="L5" s="180"/>
    </row>
    <row r="6" spans="1:12" s="16" customFormat="1" ht="15.75">
      <c r="A6" s="158">
        <v>1</v>
      </c>
      <c r="B6" s="148">
        <v>2</v>
      </c>
      <c r="C6" s="148">
        <v>3</v>
      </c>
      <c r="D6" s="148">
        <v>4</v>
      </c>
      <c r="E6" s="148">
        <v>5</v>
      </c>
      <c r="F6" s="148">
        <v>6</v>
      </c>
      <c r="G6" s="148">
        <v>7</v>
      </c>
      <c r="H6" s="108">
        <v>8</v>
      </c>
      <c r="I6" s="108">
        <v>9</v>
      </c>
      <c r="J6" s="108">
        <v>10</v>
      </c>
      <c r="K6" s="108">
        <v>11</v>
      </c>
      <c r="L6" s="108">
        <v>12</v>
      </c>
    </row>
    <row r="7" spans="1:12" s="16" customFormat="1" ht="25.5" customHeight="1">
      <c r="A7" s="159" t="s">
        <v>1</v>
      </c>
      <c r="B7" s="231" t="s">
        <v>59</v>
      </c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2" s="16" customFormat="1" ht="102.75" customHeight="1">
      <c r="A8" s="159" t="s">
        <v>3</v>
      </c>
      <c r="B8" s="160" t="s">
        <v>207</v>
      </c>
      <c r="C8" s="161">
        <v>44197</v>
      </c>
      <c r="D8" s="161">
        <v>45657</v>
      </c>
      <c r="E8" s="149" t="s">
        <v>95</v>
      </c>
      <c r="F8" s="149" t="s">
        <v>95</v>
      </c>
      <c r="G8" s="149" t="s">
        <v>157</v>
      </c>
      <c r="H8" s="149" t="s">
        <v>95</v>
      </c>
      <c r="I8" s="149" t="s">
        <v>95</v>
      </c>
      <c r="J8" s="149" t="s">
        <v>95</v>
      </c>
      <c r="K8" s="149" t="s">
        <v>95</v>
      </c>
      <c r="L8" s="162"/>
    </row>
    <row r="9" spans="1:12" s="16" customFormat="1" ht="30.75" customHeight="1">
      <c r="A9" s="159" t="s">
        <v>69</v>
      </c>
      <c r="B9" s="163" t="s">
        <v>127</v>
      </c>
      <c r="C9" s="161">
        <v>44197</v>
      </c>
      <c r="D9" s="161">
        <v>45656.125</v>
      </c>
      <c r="E9" s="149" t="s">
        <v>95</v>
      </c>
      <c r="F9" s="149" t="s">
        <v>95</v>
      </c>
      <c r="G9" s="149" t="s">
        <v>157</v>
      </c>
      <c r="H9" s="149" t="s">
        <v>95</v>
      </c>
      <c r="I9" s="149" t="s">
        <v>95</v>
      </c>
      <c r="J9" s="149" t="s">
        <v>95</v>
      </c>
      <c r="K9" s="149" t="s">
        <v>95</v>
      </c>
      <c r="L9" s="149" t="s">
        <v>128</v>
      </c>
    </row>
    <row r="10" spans="1:12" s="16" customFormat="1" ht="37.5" customHeight="1">
      <c r="A10" s="159" t="s">
        <v>70</v>
      </c>
      <c r="B10" s="163" t="s">
        <v>208</v>
      </c>
      <c r="C10" s="161">
        <v>44197</v>
      </c>
      <c r="D10" s="161">
        <v>45656.125</v>
      </c>
      <c r="E10" s="149" t="s">
        <v>95</v>
      </c>
      <c r="F10" s="149" t="s">
        <v>95</v>
      </c>
      <c r="G10" s="149" t="s">
        <v>157</v>
      </c>
      <c r="H10" s="149" t="s">
        <v>95</v>
      </c>
      <c r="I10" s="149" t="s">
        <v>95</v>
      </c>
      <c r="J10" s="149" t="s">
        <v>95</v>
      </c>
      <c r="K10" s="149" t="s">
        <v>95</v>
      </c>
      <c r="L10" s="149" t="s">
        <v>128</v>
      </c>
    </row>
    <row r="11" spans="1:12" s="16" customFormat="1" ht="85.5" customHeight="1">
      <c r="A11" s="159" t="s">
        <v>71</v>
      </c>
      <c r="B11" s="163" t="s">
        <v>116</v>
      </c>
      <c r="C11" s="161">
        <v>44197</v>
      </c>
      <c r="D11" s="161">
        <v>45657.125</v>
      </c>
      <c r="E11" s="149" t="s">
        <v>95</v>
      </c>
      <c r="F11" s="149" t="s">
        <v>95</v>
      </c>
      <c r="G11" s="149" t="s">
        <v>157</v>
      </c>
      <c r="H11" s="149" t="s">
        <v>95</v>
      </c>
      <c r="I11" s="149" t="s">
        <v>95</v>
      </c>
      <c r="J11" s="149" t="s">
        <v>95</v>
      </c>
      <c r="K11" s="149" t="s">
        <v>95</v>
      </c>
      <c r="L11" s="149" t="s">
        <v>128</v>
      </c>
    </row>
    <row r="12" spans="1:12" s="16" customFormat="1" ht="114.75" customHeight="1">
      <c r="A12" s="159" t="s">
        <v>17</v>
      </c>
      <c r="B12" s="160" t="s">
        <v>209</v>
      </c>
      <c r="C12" s="161">
        <v>44197</v>
      </c>
      <c r="D12" s="161">
        <v>45657</v>
      </c>
      <c r="E12" s="149" t="s">
        <v>95</v>
      </c>
      <c r="F12" s="149" t="s">
        <v>95</v>
      </c>
      <c r="G12" s="149" t="s">
        <v>157</v>
      </c>
      <c r="H12" s="149" t="s">
        <v>95</v>
      </c>
      <c r="I12" s="149" t="s">
        <v>95</v>
      </c>
      <c r="J12" s="149" t="s">
        <v>95</v>
      </c>
      <c r="K12" s="149" t="s">
        <v>95</v>
      </c>
      <c r="L12" s="149"/>
    </row>
    <row r="13" spans="1:12" s="16" customFormat="1" ht="30" customHeight="1">
      <c r="A13" s="159" t="s">
        <v>74</v>
      </c>
      <c r="B13" s="163" t="s">
        <v>127</v>
      </c>
      <c r="C13" s="161">
        <v>44197</v>
      </c>
      <c r="D13" s="161">
        <v>45656.125</v>
      </c>
      <c r="E13" s="149" t="s">
        <v>95</v>
      </c>
      <c r="F13" s="149" t="s">
        <v>95</v>
      </c>
      <c r="G13" s="149" t="s">
        <v>157</v>
      </c>
      <c r="H13" s="149" t="s">
        <v>95</v>
      </c>
      <c r="I13" s="149" t="s">
        <v>95</v>
      </c>
      <c r="J13" s="149" t="s">
        <v>95</v>
      </c>
      <c r="K13" s="149" t="s">
        <v>95</v>
      </c>
      <c r="L13" s="149" t="s">
        <v>128</v>
      </c>
    </row>
    <row r="14" spans="1:12" s="16" customFormat="1" ht="42" customHeight="1">
      <c r="A14" s="159" t="s">
        <v>75</v>
      </c>
      <c r="B14" s="163" t="s">
        <v>210</v>
      </c>
      <c r="C14" s="161">
        <v>44197</v>
      </c>
      <c r="D14" s="161">
        <v>45656.125</v>
      </c>
      <c r="E14" s="149" t="s">
        <v>95</v>
      </c>
      <c r="F14" s="149" t="s">
        <v>95</v>
      </c>
      <c r="G14" s="149" t="s">
        <v>157</v>
      </c>
      <c r="H14" s="149" t="s">
        <v>95</v>
      </c>
      <c r="I14" s="149" t="s">
        <v>95</v>
      </c>
      <c r="J14" s="149" t="s">
        <v>95</v>
      </c>
      <c r="K14" s="149" t="s">
        <v>95</v>
      </c>
      <c r="L14" s="149" t="s">
        <v>128</v>
      </c>
    </row>
    <row r="15" spans="1:12" s="16" customFormat="1" ht="114.75" customHeight="1">
      <c r="A15" s="159" t="s">
        <v>76</v>
      </c>
      <c r="B15" s="163" t="s">
        <v>211</v>
      </c>
      <c r="C15" s="161">
        <v>44197</v>
      </c>
      <c r="D15" s="161">
        <v>45657.125</v>
      </c>
      <c r="E15" s="149" t="s">
        <v>95</v>
      </c>
      <c r="F15" s="149" t="s">
        <v>95</v>
      </c>
      <c r="G15" s="149" t="s">
        <v>157</v>
      </c>
      <c r="H15" s="149" t="s">
        <v>95</v>
      </c>
      <c r="I15" s="149" t="s">
        <v>95</v>
      </c>
      <c r="J15" s="149" t="s">
        <v>95</v>
      </c>
      <c r="K15" s="149" t="s">
        <v>95</v>
      </c>
      <c r="L15" s="149" t="s">
        <v>128</v>
      </c>
    </row>
    <row r="16" spans="1:12" s="16" customFormat="1" ht="114" customHeight="1">
      <c r="A16" s="159" t="s">
        <v>19</v>
      </c>
      <c r="B16" s="160" t="s">
        <v>212</v>
      </c>
      <c r="C16" s="161">
        <v>44197</v>
      </c>
      <c r="D16" s="161">
        <v>45657</v>
      </c>
      <c r="E16" s="149" t="s">
        <v>95</v>
      </c>
      <c r="F16" s="149" t="s">
        <v>95</v>
      </c>
      <c r="G16" s="149" t="s">
        <v>157</v>
      </c>
      <c r="H16" s="149" t="s">
        <v>95</v>
      </c>
      <c r="I16" s="149" t="s">
        <v>95</v>
      </c>
      <c r="J16" s="149" t="s">
        <v>95</v>
      </c>
      <c r="K16" s="164">
        <v>104</v>
      </c>
      <c r="L16" s="149"/>
    </row>
    <row r="17" spans="1:12" s="16" customFormat="1" ht="24" customHeight="1">
      <c r="A17" s="159" t="s">
        <v>77</v>
      </c>
      <c r="B17" s="163" t="s">
        <v>117</v>
      </c>
      <c r="C17" s="161">
        <v>44197</v>
      </c>
      <c r="D17" s="161">
        <v>45656.125</v>
      </c>
      <c r="E17" s="149" t="s">
        <v>95</v>
      </c>
      <c r="F17" s="149" t="s">
        <v>95</v>
      </c>
      <c r="G17" s="149" t="s">
        <v>157</v>
      </c>
      <c r="H17" s="149" t="s">
        <v>95</v>
      </c>
      <c r="I17" s="149" t="s">
        <v>95</v>
      </c>
      <c r="J17" s="149" t="s">
        <v>95</v>
      </c>
      <c r="K17" s="149" t="s">
        <v>95</v>
      </c>
      <c r="L17" s="149" t="s">
        <v>128</v>
      </c>
    </row>
    <row r="18" spans="1:12" s="16" customFormat="1" ht="83.25" customHeight="1">
      <c r="A18" s="159" t="s">
        <v>58</v>
      </c>
      <c r="B18" s="160" t="s">
        <v>213</v>
      </c>
      <c r="C18" s="161">
        <v>44197</v>
      </c>
      <c r="D18" s="161">
        <v>45657.25</v>
      </c>
      <c r="E18" s="149" t="s">
        <v>95</v>
      </c>
      <c r="F18" s="149" t="s">
        <v>95</v>
      </c>
      <c r="G18" s="149" t="s">
        <v>157</v>
      </c>
      <c r="H18" s="149" t="s">
        <v>95</v>
      </c>
      <c r="I18" s="149" t="s">
        <v>95</v>
      </c>
      <c r="J18" s="149" t="s">
        <v>95</v>
      </c>
      <c r="K18" s="149" t="s">
        <v>95</v>
      </c>
      <c r="L18" s="149"/>
    </row>
    <row r="19" spans="1:12" s="16" customFormat="1" ht="36" customHeight="1">
      <c r="A19" s="159" t="s">
        <v>78</v>
      </c>
      <c r="B19" s="163" t="s">
        <v>127</v>
      </c>
      <c r="C19" s="161">
        <v>44197</v>
      </c>
      <c r="D19" s="161">
        <v>45656.125</v>
      </c>
      <c r="E19" s="149" t="s">
        <v>95</v>
      </c>
      <c r="F19" s="149" t="s">
        <v>95</v>
      </c>
      <c r="G19" s="149" t="s">
        <v>157</v>
      </c>
      <c r="H19" s="149" t="s">
        <v>95</v>
      </c>
      <c r="I19" s="149" t="s">
        <v>95</v>
      </c>
      <c r="J19" s="149" t="s">
        <v>95</v>
      </c>
      <c r="K19" s="149" t="s">
        <v>95</v>
      </c>
      <c r="L19" s="149" t="s">
        <v>128</v>
      </c>
    </row>
    <row r="20" spans="1:12" s="16" customFormat="1" ht="28.5" customHeight="1">
      <c r="A20" s="159" t="s">
        <v>79</v>
      </c>
      <c r="B20" s="163" t="s">
        <v>117</v>
      </c>
      <c r="C20" s="161">
        <v>44197</v>
      </c>
      <c r="D20" s="161">
        <v>45656.125</v>
      </c>
      <c r="E20" s="149" t="s">
        <v>95</v>
      </c>
      <c r="F20" s="149" t="s">
        <v>95</v>
      </c>
      <c r="G20" s="149" t="s">
        <v>157</v>
      </c>
      <c r="H20" s="149" t="s">
        <v>95</v>
      </c>
      <c r="I20" s="149" t="s">
        <v>95</v>
      </c>
      <c r="J20" s="149" t="s">
        <v>95</v>
      </c>
      <c r="K20" s="149" t="s">
        <v>95</v>
      </c>
      <c r="L20" s="149" t="s">
        <v>128</v>
      </c>
    </row>
    <row r="21" spans="1:12" ht="15.75">
      <c r="G21" s="96"/>
    </row>
  </sheetData>
  <mergeCells count="13">
    <mergeCell ref="B7:L7"/>
    <mergeCell ref="H1:J1"/>
    <mergeCell ref="A2:L2"/>
    <mergeCell ref="A4:A5"/>
    <mergeCell ref="B4:B5"/>
    <mergeCell ref="C4:D4"/>
    <mergeCell ref="E4:F4"/>
    <mergeCell ref="G4:G5"/>
    <mergeCell ref="H4:H5"/>
    <mergeCell ref="I4:J4"/>
    <mergeCell ref="L4:L5"/>
    <mergeCell ref="K4:K5"/>
    <mergeCell ref="K1:L1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4" firstPageNumber="22" orientation="landscape" useFirstPageNumber="1" r:id="rId1"/>
  <headerFooter>
    <oddHeader>&amp;C&amp;P</oddHeader>
  </headerFooter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29</vt:i4>
      </vt:variant>
    </vt:vector>
  </HeadingPairs>
  <TitlesOfParts>
    <vt:vector size="39" baseType="lpstr">
      <vt:lpstr>1.2. Показатели РП</vt:lpstr>
      <vt:lpstr>1.3. Пок. РП по мес.</vt:lpstr>
      <vt:lpstr>1.4. Мероприятия РП</vt:lpstr>
      <vt:lpstr>1.5. Фин. обес. РП</vt:lpstr>
      <vt:lpstr>1.6. Бюджет РП по месяцам</vt:lpstr>
      <vt:lpstr>План реализации РП -1</vt:lpstr>
      <vt:lpstr>3.3. Пок. РП по мес.</vt:lpstr>
      <vt:lpstr>3.4. Мероприятия РП</vt:lpstr>
      <vt:lpstr>План реализации РП 3</vt:lpstr>
      <vt:lpstr>Лист1</vt:lpstr>
      <vt:lpstr>'1.2. Показатели РП'!_bookmark5</vt:lpstr>
      <vt:lpstr>'1.4. Мероприятия РП'!_ftnref1</vt:lpstr>
      <vt:lpstr>'3.4. Мероприятия РП'!_ftnref1</vt:lpstr>
      <vt:lpstr>'3.4. Мероприятия РП'!_ftnref3</vt:lpstr>
      <vt:lpstr>'План реализации РП -1'!_ftnref4</vt:lpstr>
      <vt:lpstr>'План реализации РП 3'!_ftnref4</vt:lpstr>
      <vt:lpstr>'План реализации РП -1'!_ftnref5</vt:lpstr>
      <vt:lpstr>'План реализации РП 3'!_ftnref5</vt:lpstr>
      <vt:lpstr>'План реализации РП -1'!_ftnref6</vt:lpstr>
      <vt:lpstr>'План реализации РП 3'!_ftnref6</vt:lpstr>
      <vt:lpstr>'План реализации РП -1'!_ftnref7</vt:lpstr>
      <vt:lpstr>'План реализации РП 3'!_ftnref7</vt:lpstr>
      <vt:lpstr>'План реализации РП -1'!_ftnref8</vt:lpstr>
      <vt:lpstr>'План реализации РП 3'!_ftnref8</vt:lpstr>
      <vt:lpstr>'План реализации РП -1'!_Hlk127704986</vt:lpstr>
      <vt:lpstr>'План реализации РП 3'!_Hlk127704986</vt:lpstr>
      <vt:lpstr>'1.4. Мероприятия РП'!Заголовки_для_печати</vt:lpstr>
      <vt:lpstr>'1.5. Фин. обес. РП'!Заголовки_для_печати</vt:lpstr>
      <vt:lpstr>'План реализации РП -1'!Заголовки_для_печати</vt:lpstr>
      <vt:lpstr>'План реализации РП 3'!Заголовки_для_печати</vt:lpstr>
      <vt:lpstr>'1.2. Показатели РП'!Область_печати</vt:lpstr>
      <vt:lpstr>'1.3. Пок. РП по мес.'!Область_печати</vt:lpstr>
      <vt:lpstr>'1.4. Мероприятия РП'!Область_печати</vt:lpstr>
      <vt:lpstr>'1.5. Фин. обес. РП'!Область_печати</vt:lpstr>
      <vt:lpstr>'1.6. Бюджет РП по месяцам'!Область_печати</vt:lpstr>
      <vt:lpstr>'3.3. Пок. РП по мес.'!Область_печати</vt:lpstr>
      <vt:lpstr>'3.4. Мероприятия РП'!Область_печати</vt:lpstr>
      <vt:lpstr>'План реализации РП -1'!Область_печати</vt:lpstr>
      <vt:lpstr>'План реализации РП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lastPrinted>2024-05-03T09:01:26Z</cp:lastPrinted>
  <dcterms:created xsi:type="dcterms:W3CDTF">2023-05-16T06:08:28Z</dcterms:created>
  <dcterms:modified xsi:type="dcterms:W3CDTF">2024-05-03T09:01:48Z</dcterms:modified>
</cp:coreProperties>
</file>