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Изменения  стройка (4)" sheetId="1" r:id="rId1"/>
  </sheets>
  <definedNames>
    <definedName name="Print_Titles" localSheetId="0">'Изменения  стройка (4)'!$6:$9</definedName>
    <definedName name="вяжущие" localSheetId="0">#REF!</definedName>
    <definedName name="вяжущие">#REF!</definedName>
    <definedName name="вяжущие_по" localSheetId="0">#REF!</definedName>
    <definedName name="вяжущие_по">#REF!</definedName>
    <definedName name="вяжущие_ср" localSheetId="0">#REF!</definedName>
    <definedName name="вяжущие_ср">#REF!</definedName>
    <definedName name="извенения" localSheetId="0">#REF!</definedName>
    <definedName name="извенения">#REF!</definedName>
    <definedName name="лист5" localSheetId="0">#REF!</definedName>
    <definedName name="лист5">#REF!</definedName>
    <definedName name="нов" localSheetId="0">#REF!</definedName>
    <definedName name="нов">#REF!</definedName>
    <definedName name="о" localSheetId="0">#REF!</definedName>
    <definedName name="о">#REF!</definedName>
    <definedName name="ооо" localSheetId="0">#REF!</definedName>
    <definedName name="ооо">#REF!</definedName>
    <definedName name="стройка" localSheetId="0">#REF!</definedName>
    <definedName name="стройка">#REF!</definedName>
    <definedName name="щебень" localSheetId="0">#REF!</definedName>
    <definedName name="щебень">#REF!</definedName>
    <definedName name="щебень_по" localSheetId="0">#REF!</definedName>
    <definedName name="щебень_по">#REF!</definedName>
    <definedName name="щебень_ср" localSheetId="0">#REF!</definedName>
    <definedName name="щебень_ср">#REF!</definedName>
  </definedNames>
  <calcPr calcId="124519"/>
</workbook>
</file>

<file path=xl/calcChain.xml><?xml version="1.0" encoding="utf-8"?>
<calcChain xmlns="http://schemas.openxmlformats.org/spreadsheetml/2006/main">
  <c r="E83" i="1"/>
  <c r="C83"/>
  <c r="K81"/>
  <c r="E81" s="1"/>
  <c r="C81"/>
  <c r="E80"/>
  <c r="C80"/>
  <c r="E79"/>
  <c r="C79"/>
  <c r="E77"/>
  <c r="C77"/>
  <c r="E75"/>
  <c r="C75"/>
  <c r="E73"/>
  <c r="C73"/>
  <c r="G71"/>
  <c r="E71"/>
  <c r="C71"/>
  <c r="E70"/>
  <c r="C70"/>
  <c r="E68"/>
  <c r="C68"/>
  <c r="P66"/>
  <c r="E66" s="1"/>
  <c r="C66"/>
  <c r="G64"/>
  <c r="G55" s="1"/>
  <c r="E64"/>
  <c r="C64"/>
  <c r="P63"/>
  <c r="E63"/>
  <c r="C63"/>
  <c r="G61"/>
  <c r="E61"/>
  <c r="C61"/>
  <c r="E60"/>
  <c r="E55" s="1"/>
  <c r="C60"/>
  <c r="E59"/>
  <c r="C59"/>
  <c r="E57"/>
  <c r="C57"/>
  <c r="S55"/>
  <c r="Q55"/>
  <c r="P55"/>
  <c r="O55"/>
  <c r="N55"/>
  <c r="M55"/>
  <c r="L55"/>
  <c r="J55"/>
  <c r="I55"/>
  <c r="H55"/>
  <c r="F55"/>
  <c r="C55"/>
  <c r="E52"/>
  <c r="C52"/>
  <c r="E50"/>
  <c r="C50"/>
  <c r="G47"/>
  <c r="E47"/>
  <c r="C47"/>
  <c r="G46"/>
  <c r="E46" s="1"/>
  <c r="C46"/>
  <c r="G45"/>
  <c r="E45"/>
  <c r="K40"/>
  <c r="E40"/>
  <c r="G38"/>
  <c r="E38"/>
  <c r="C38"/>
  <c r="P37"/>
  <c r="K37"/>
  <c r="E37"/>
  <c r="C37"/>
  <c r="P36"/>
  <c r="K36"/>
  <c r="E36"/>
  <c r="C36"/>
  <c r="K34"/>
  <c r="E34" s="1"/>
  <c r="C34"/>
  <c r="K33"/>
  <c r="E33"/>
  <c r="C33"/>
  <c r="K32"/>
  <c r="E32" s="1"/>
  <c r="C32"/>
  <c r="K31"/>
  <c r="E31"/>
  <c r="C31"/>
  <c r="K30"/>
  <c r="E30" s="1"/>
  <c r="C30"/>
  <c r="K29"/>
  <c r="E29"/>
  <c r="C29"/>
  <c r="K28"/>
  <c r="E28" s="1"/>
  <c r="C28"/>
  <c r="K27"/>
  <c r="E27"/>
  <c r="C27"/>
  <c r="G26"/>
  <c r="E26" s="1"/>
  <c r="C26"/>
  <c r="G25"/>
  <c r="E25"/>
  <c r="C25"/>
  <c r="G24"/>
  <c r="E24" s="1"/>
  <c r="C24"/>
  <c r="G23"/>
  <c r="E23"/>
  <c r="C23"/>
  <c r="G22"/>
  <c r="E22" s="1"/>
  <c r="C22"/>
  <c r="G21"/>
  <c r="E21"/>
  <c r="C21"/>
  <c r="G20"/>
  <c r="E20" s="1"/>
  <c r="C20"/>
  <c r="C12" s="1"/>
  <c r="P19"/>
  <c r="E19"/>
  <c r="C19"/>
  <c r="K17"/>
  <c r="E17" s="1"/>
  <c r="S12"/>
  <c r="R12"/>
  <c r="Q12"/>
  <c r="P12"/>
  <c r="O12"/>
  <c r="N12"/>
  <c r="M12"/>
  <c r="E14" s="1"/>
  <c r="L12"/>
  <c r="E13" s="1"/>
  <c r="K12"/>
  <c r="I12"/>
  <c r="E15" s="1"/>
  <c r="H12"/>
  <c r="G12"/>
  <c r="D12"/>
  <c r="E12" l="1"/>
  <c r="K55"/>
</calcChain>
</file>

<file path=xl/sharedStrings.xml><?xml version="1.0" encoding="utf-8"?>
<sst xmlns="http://schemas.openxmlformats.org/spreadsheetml/2006/main" count="123" uniqueCount="99">
  <si>
    <t>Приложение                                                                                                       к постановлению Правительства                                           Белгородской области                                                                                       от «______»_____________ 2024 г.                                                №_______</t>
  </si>
  <si>
    <t>Пообъектный перечень</t>
  </si>
  <si>
    <t xml:space="preserve"> строительства (реконструкции) автомобильных дорог и строительства сетей наружного освещения вдоль автомобильных дорог в Белгородской области                                                                                                                                                                                                    на 2025 - 2027 годы</t>
  </si>
  <si>
    <t>№ п/п</t>
  </si>
  <si>
    <t>Наименование муниципальных районов, городских  и муниципальных округов, объектов</t>
  </si>
  <si>
    <t xml:space="preserve">ВСЕГО                                                                               </t>
  </si>
  <si>
    <t xml:space="preserve">2025 год.                                                                                                                        Предварительные объемы финансирования </t>
  </si>
  <si>
    <t xml:space="preserve">2026 год.                                                                                                                         Предварительные объемы финансирования </t>
  </si>
  <si>
    <t xml:space="preserve">2027 год.                                                                                                                         Предварительные объемы финансирования </t>
  </si>
  <si>
    <t>Протяжен-ность</t>
  </si>
  <si>
    <t>Стоимость</t>
  </si>
  <si>
    <t xml:space="preserve">Всего объём финансирования </t>
  </si>
  <si>
    <t>В том числе</t>
  </si>
  <si>
    <t xml:space="preserve">В том числе </t>
  </si>
  <si>
    <t>км</t>
  </si>
  <si>
    <t>п.м</t>
  </si>
  <si>
    <t>тыс. руб.</t>
  </si>
  <si>
    <t>км/п.м</t>
  </si>
  <si>
    <t>областной бюджет</t>
  </si>
  <si>
    <t>муниципаль-ный бюджет</t>
  </si>
  <si>
    <t xml:space="preserve">федеральный бюджет </t>
  </si>
  <si>
    <t>I</t>
  </si>
  <si>
    <t>Строительство (реконструкция) автомобильных дорог</t>
  </si>
  <si>
    <t xml:space="preserve">Построено (реконструировано) автомобильных дорог </t>
  </si>
  <si>
    <t>ВСЕГО, в том числе</t>
  </si>
  <si>
    <t>31,75/24,72</t>
  </si>
  <si>
    <t>23,9/155,86</t>
  </si>
  <si>
    <t>средства областного бюджета</t>
  </si>
  <si>
    <t>средства федерального бюджета</t>
  </si>
  <si>
    <t>муниципального бюджета</t>
  </si>
  <si>
    <t>Алексеевский муниципальный округ</t>
  </si>
  <si>
    <t>Реконструкция мостового перехода через реку Черная Калитва  на  км 0+140 автодороги «Белгород – Новый Оскол – Советское»– Калитва – Шапорево</t>
  </si>
  <si>
    <t>/105,6</t>
  </si>
  <si>
    <t>Белгородский район</t>
  </si>
  <si>
    <t xml:space="preserve">Реконструкция транспортной развязки на км 0+000 автодороги «Северо – Западный обход города Белгорода» со строительством съезда к ул. Магистральная                                  в п. Северный                       </t>
  </si>
  <si>
    <t xml:space="preserve">Реконструкция автомобильной дороги «Спутник – улица Сумская – улица Чичерина – Ротонда» (проспект Богдана Хмельницкого)                                                                   в Белгородском районе  </t>
  </si>
  <si>
    <t>Строительство автомобильных дорог в микрорайоне ИЖС «Разумное – 81» (третья очередь строительства)</t>
  </si>
  <si>
    <t>Строительство автомобильных дорог в микрорайоне ИЖС «Майский – 80» п. Майский (вторая очередь строительства)</t>
  </si>
  <si>
    <t>Строительство автомобильных дорог в микрорайоне ИЖС «Новосадовый – 41»,                                               ул. Ореховая – ул. Сторожевая</t>
  </si>
  <si>
    <t>Строительство автомобильных дорог в микрорайоне ИЖС «Пушкарное – 78» (вторая очередь строительства)</t>
  </si>
  <si>
    <t xml:space="preserve">Строительство автомобильных дорог в микрорайоне ИЖС «Крутой лог – 24»   </t>
  </si>
  <si>
    <t>Строительство автомобильных дорог в массиве ИЖС «Хохлово – 68»</t>
  </si>
  <si>
    <t>Строительство автомобильных дорог в микрорайоне ИЖС Разумное – 81 (третья очередь)</t>
  </si>
  <si>
    <t>Строительство автомобильных дорог в микрорайоне ИЖС «Комсомольский – 50»</t>
  </si>
  <si>
    <t xml:space="preserve">Строительство автомобильных дорог в микрорайоне ИЖС «Крутой Лог – 24» </t>
  </si>
  <si>
    <t xml:space="preserve">Строительство автомобильных дорог в микрорайоне ИЖС «Крутой Лог – 24а» </t>
  </si>
  <si>
    <t xml:space="preserve">Строительство автомобильных дорог в микрорайоне ИЖС «Майский – 80 (вторая очередь)» </t>
  </si>
  <si>
    <t xml:space="preserve">Строительство автомобильных дорог в микрорайоне ИЖС «Пушкарное – 78 (вторая очередь)» </t>
  </si>
  <si>
    <t xml:space="preserve">Строительство автомобильных дорог в микрорайоне ИЖС «Садовый», с. Драгунское </t>
  </si>
  <si>
    <t xml:space="preserve">Строительство автомобильной дороги к школе                                                     от ул. Магистральная                                           в п. Северный </t>
  </si>
  <si>
    <t>Город Белгород</t>
  </si>
  <si>
    <t>Строительство транспортной развязки на км 1 + 200 автомобильной дороги                                                        ул. Красноармейская –                  мкр. «Юго-Западный – 2»                                                                                             в г. Белгороде</t>
  </si>
  <si>
    <t xml:space="preserve">Реконструкция подъездной дороги от ул. Красноармейская до микрорайона                                             «Юго-Западный – 2»                                                                 в г. Белгороде </t>
  </si>
  <si>
    <t>Строительство проезда                                                                    к жилой застройке                                                                  по ул. Славянская</t>
  </si>
  <si>
    <t>Грайворонский муниципальный округ</t>
  </si>
  <si>
    <t>Реконструкция моста через реку Лозовая на км 1+500 автодороги Головчино – Антоновка</t>
  </si>
  <si>
    <t>/ 50,26</t>
  </si>
  <si>
    <t>Красногвардейский район</t>
  </si>
  <si>
    <t>Прохоровский район</t>
  </si>
  <si>
    <t>Ракитянский район</t>
  </si>
  <si>
    <t>Ровеньский район</t>
  </si>
  <si>
    <t>Реконструкция мостового перехода через реку Лозовая                  на км 0+900 автодороги «Подъезд к селу Лозная»                                                                                 в Ровеньском районе</t>
  </si>
  <si>
    <t>0,430 / 24,72</t>
  </si>
  <si>
    <t>п. Ровеньки,                                                     МКР «Спортивный»</t>
  </si>
  <si>
    <t>п. Ровеньки,                                                МКР «Прозрачный»</t>
  </si>
  <si>
    <t>Старооскольский городской округ</t>
  </si>
  <si>
    <t>Чернянский район</t>
  </si>
  <si>
    <t>Строительство автодороги Волково — Копцево   в Губкинском городском округе и в Чернянском районе</t>
  </si>
  <si>
    <t>Яковлевский муниципальный округ</t>
  </si>
  <si>
    <t>Строительство автодороги между                     с. Казачье Прохоровского района                   и с. Верхний Ольшанец Яковлевского городского округа</t>
  </si>
  <si>
    <t>II.</t>
  </si>
  <si>
    <t xml:space="preserve">Строительство сетей наружного освещения вдоль автомобильных дорог                                                                                       </t>
  </si>
  <si>
    <t>ВСЕГО средства областного бюджета</t>
  </si>
  <si>
    <t>Власов – Папушин, км 0+000 –                 км 2+800 (Власов, Папушин)</t>
  </si>
  <si>
    <t>Бессоновка – Солохи – Стригуны,   км 0+000 – км 0+500;  км 2+800 –               км 3+500; км 6+800 – км 12+400  (Бессоновка, Орловка, Солохи)</t>
  </si>
  <si>
    <t>Борисовский район</t>
  </si>
  <si>
    <t>Борисовка – Хотмыжск – Никитское – Русская Березовка (Хотмыжск, Акулиновка, Никитское, Русская Березовка)</t>
  </si>
  <si>
    <t>Бессоновка – Солохи – Стригуны,  км 12+400 – км 15+400;                                                                км 22+900 – км 23+800 (Новоалександровка, Стригуны)</t>
  </si>
  <si>
    <t>Валуйский муниципальный округ</t>
  </si>
  <si>
    <t xml:space="preserve"> </t>
  </si>
  <si>
    <t>«Уразово – Борки – Новопетровка – Вериговка» – Кукуевка – Долгое,  км 4+100 – км 6+700; км 8+200 –  8+800  (Кукуевка, Долгое)</t>
  </si>
  <si>
    <t>Губкинский городской округ</t>
  </si>
  <si>
    <t>«Короча - Губкин - граница Курской области» - Ольховатка, км 0+400 -                                             км 3+000 (Ольховатка)</t>
  </si>
  <si>
    <t>Ивнянский район</t>
  </si>
  <si>
    <t>«Крым» - Ольховатка, км 9+100 -           км 9+600 (Ольховатка)</t>
  </si>
  <si>
    <t>«Крым» – Верхопенье – Ивня» – Новенькое – Богатое, км 1+900 –           км 5+700; км 11+800 – км 12+800  (Новенькое, Богатое)</t>
  </si>
  <si>
    <t>Корочанский район</t>
  </si>
  <si>
    <t>«Короча - Чернянка - Красное» - Короткое, км 3+900 - км 7+100 (Короткое)</t>
  </si>
  <si>
    <t>«Крым» - Ивня - Ракитное,                           км 46+600 - км 48+400 (Ракитное)</t>
  </si>
  <si>
    <t>Федосеевка - Гидроузел, км 0+000 -               км 3+100 (Федосеевка)</t>
  </si>
  <si>
    <t>«Короча - Чернянка - Красное» - Хитрово - Баклановка,   км 2+900 -                                           км 4+300 (Баклановка)</t>
  </si>
  <si>
    <t>«Объездная поселка Чернянка,            км 0+500 - км 2+200 (Красный Остров)»</t>
  </si>
  <si>
    <t xml:space="preserve">«Старый  Оскол – Чернянка – Новый Оскол» Ездочное – Холки </t>
  </si>
  <si>
    <t>Бутово - Курская Дуга, км 4+100 -                                     км 5+900 (Бутово)</t>
  </si>
  <si>
    <t xml:space="preserve"> Министр                                                                                                                                   автомобильных дорог и транспорта                                                                      Белгородской области</t>
  </si>
  <si>
    <t>С.В. Евтушенко</t>
  </si>
  <si>
    <t xml:space="preserve">         Министр автомобильных дорог  </t>
  </si>
  <si>
    <t xml:space="preserve">     и транспорта Белгородской области</t>
  </si>
  <si>
    <t xml:space="preserve">   С.В. Евтушенко</t>
  </si>
</sst>
</file>

<file path=xl/styles.xml><?xml version="1.0" encoding="utf-8"?>
<styleSheet xmlns="http://schemas.openxmlformats.org/spreadsheetml/2006/main">
  <numFmts count="6">
    <numFmt numFmtId="43" formatCode="_-* #,##0.00\ _р_._-;\-* #,##0.00\ _р_._-;_-* &quot;-&quot;??\ _р_._-;_-@_-"/>
    <numFmt numFmtId="164" formatCode="0.0"/>
    <numFmt numFmtId="165" formatCode="#,##0.0"/>
    <numFmt numFmtId="166" formatCode="#,##0.000"/>
    <numFmt numFmtId="167" formatCode="0.000"/>
    <numFmt numFmtId="168" formatCode="_-* #,##0.000\ _р_._-;\-* #,##0.000\ _р_._-;_-* &quot;-&quot;??\ _р_._-;_-@_-"/>
  </numFmts>
  <fonts count="25">
    <font>
      <sz val="10"/>
      <color theme="1"/>
      <name val="Arial"/>
    </font>
    <font>
      <sz val="10"/>
      <name val="Arial Cyr"/>
    </font>
    <font>
      <sz val="11"/>
      <color theme="1"/>
      <name val="Calibri"/>
      <scheme val="minor"/>
    </font>
    <font>
      <sz val="10"/>
      <name val="Helv"/>
    </font>
    <font>
      <sz val="10"/>
      <name val="Times New Roman"/>
    </font>
    <font>
      <b/>
      <sz val="26"/>
      <name val="Times New Roman"/>
    </font>
    <font>
      <b/>
      <sz val="45"/>
      <name val="Times New Roman"/>
    </font>
    <font>
      <sz val="14"/>
      <name val="Times New Roman"/>
    </font>
    <font>
      <sz val="32"/>
      <name val="Times New Roman"/>
    </font>
    <font>
      <b/>
      <sz val="32"/>
      <name val="Times New Roman"/>
    </font>
    <font>
      <b/>
      <sz val="28"/>
      <name val="Times New Roman"/>
    </font>
    <font>
      <b/>
      <sz val="28"/>
      <color theme="1"/>
      <name val="Times New Roman"/>
    </font>
    <font>
      <sz val="36"/>
      <name val="Times New Roman"/>
    </font>
    <font>
      <sz val="28"/>
      <name val="Times New Roman"/>
    </font>
    <font>
      <sz val="26"/>
      <name val="Times New Roman"/>
    </font>
    <font>
      <sz val="28"/>
      <color theme="0"/>
      <name val="Times New Roman"/>
    </font>
    <font>
      <b/>
      <sz val="26"/>
      <color theme="1"/>
      <name val="Times New Roman"/>
    </font>
    <font>
      <sz val="26"/>
      <color theme="1"/>
      <name val="Arial"/>
    </font>
    <font>
      <sz val="12"/>
      <name val="Times New Roman"/>
    </font>
    <font>
      <b/>
      <sz val="30"/>
      <name val="Times New Roman"/>
    </font>
    <font>
      <sz val="30"/>
      <name val="Times New Roman"/>
    </font>
    <font>
      <b/>
      <sz val="30"/>
      <color theme="1"/>
      <name val="Times New Roman"/>
    </font>
    <font>
      <b/>
      <sz val="36"/>
      <name val="Times New Roman"/>
    </font>
    <font>
      <sz val="16"/>
      <name val="Times New Roman"/>
    </font>
    <font>
      <sz val="10"/>
      <color theme="1"/>
      <name val="Arial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5"/>
      </patternFill>
    </fill>
    <fill>
      <patternFill patternType="solid">
        <fgColor theme="3" tint="0.39997558519241921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FFC000"/>
        <bgColor theme="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3" fillId="0" borderId="0"/>
    <xf numFmtId="43" fontId="24" fillId="0" borderId="0" applyFont="0" applyFill="0" applyBorder="0" applyProtection="0"/>
  </cellStyleXfs>
  <cellXfs count="109">
    <xf numFmtId="0" fontId="0" fillId="0" borderId="0" xfId="0"/>
    <xf numFmtId="164" fontId="4" fillId="0" borderId="0" xfId="4" applyNumberFormat="1" applyFont="1" applyAlignment="1">
      <alignment horizontal="center" vertical="center" wrapText="1"/>
    </xf>
    <xf numFmtId="1" fontId="4" fillId="0" borderId="0" xfId="4" applyNumberFormat="1" applyFont="1" applyAlignment="1">
      <alignment horizontal="center" vertical="justify" wrapText="1"/>
    </xf>
    <xf numFmtId="164" fontId="4" fillId="0" borderId="0" xfId="4" applyNumberFormat="1" applyFont="1" applyAlignment="1">
      <alignment horizontal="center" vertical="justify" wrapText="1"/>
    </xf>
    <xf numFmtId="164" fontId="4" fillId="0" borderId="0" xfId="4" applyNumberFormat="1" applyFont="1" applyAlignment="1">
      <alignment horizontal="left" vertical="center" wrapText="1"/>
    </xf>
    <xf numFmtId="164" fontId="5" fillId="0" borderId="0" xfId="4" applyNumberFormat="1" applyFont="1" applyAlignment="1">
      <alignment horizontal="center" vertical="center" wrapText="1"/>
    </xf>
    <xf numFmtId="164" fontId="7" fillId="0" borderId="0" xfId="4" applyNumberFormat="1" applyFont="1" applyAlignment="1">
      <alignment horizontal="center" vertical="center" wrapText="1"/>
    </xf>
    <xf numFmtId="164" fontId="8" fillId="0" borderId="0" xfId="4" applyNumberFormat="1" applyFont="1" applyAlignment="1">
      <alignment horizontal="center" vertical="center" wrapText="1"/>
    </xf>
    <xf numFmtId="164" fontId="9" fillId="0" borderId="0" xfId="4" applyNumberFormat="1" applyFont="1" applyAlignment="1">
      <alignment horizontal="center" vertical="center" wrapText="1"/>
    </xf>
    <xf numFmtId="164" fontId="10" fillId="2" borderId="1" xfId="4" applyNumberFormat="1" applyFont="1" applyFill="1" applyBorder="1" applyAlignment="1">
      <alignment horizontal="center" vertical="center" wrapText="1"/>
    </xf>
    <xf numFmtId="1" fontId="10" fillId="2" borderId="1" xfId="4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1" fontId="10" fillId="2" borderId="1" xfId="4" applyNumberFormat="1" applyFont="1" applyFill="1" applyBorder="1" applyAlignment="1">
      <alignment horizontal="left" vertical="center" wrapText="1"/>
    </xf>
    <xf numFmtId="165" fontId="10" fillId="2" borderId="1" xfId="4" applyNumberFormat="1" applyFont="1" applyFill="1" applyBorder="1" applyAlignment="1">
      <alignment horizontal="center" vertical="center" wrapText="1"/>
    </xf>
    <xf numFmtId="166" fontId="10" fillId="2" borderId="1" xfId="4" applyNumberFormat="1" applyFont="1" applyFill="1" applyBorder="1" applyAlignment="1">
      <alignment horizontal="center" vertical="center" wrapText="1"/>
    </xf>
    <xf numFmtId="164" fontId="12" fillId="0" borderId="0" xfId="4" applyNumberFormat="1" applyFont="1" applyAlignment="1">
      <alignment horizontal="center" vertical="center" wrapText="1"/>
    </xf>
    <xf numFmtId="164" fontId="13" fillId="2" borderId="1" xfId="4" applyNumberFormat="1" applyFont="1" applyFill="1" applyBorder="1" applyAlignment="1">
      <alignment horizontal="center" vertical="center" wrapText="1"/>
    </xf>
    <xf numFmtId="164" fontId="14" fillId="0" borderId="0" xfId="4" applyNumberFormat="1" applyFont="1" applyAlignment="1">
      <alignment horizontal="center" vertical="center" wrapText="1"/>
    </xf>
    <xf numFmtId="1" fontId="10" fillId="2" borderId="1" xfId="4" applyNumberFormat="1" applyFont="1" applyFill="1" applyBorder="1" applyAlignment="1">
      <alignment vertical="center"/>
    </xf>
    <xf numFmtId="165" fontId="13" fillId="2" borderId="1" xfId="4" applyNumberFormat="1" applyFont="1" applyFill="1" applyBorder="1" applyAlignment="1">
      <alignment horizontal="center" vertical="center" wrapText="1"/>
    </xf>
    <xf numFmtId="1" fontId="13" fillId="2" borderId="1" xfId="4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2" fontId="13" fillId="2" borderId="1" xfId="4" applyNumberFormat="1" applyFont="1" applyFill="1" applyBorder="1" applyAlignment="1">
      <alignment horizontal="center" vertical="center" wrapText="1"/>
    </xf>
    <xf numFmtId="43" fontId="13" fillId="2" borderId="1" xfId="6" applyNumberFormat="1" applyFont="1" applyFill="1" applyBorder="1" applyAlignment="1">
      <alignment horizontal="center" vertical="center" wrapText="1"/>
    </xf>
    <xf numFmtId="167" fontId="13" fillId="2" borderId="1" xfId="4" applyNumberFormat="1" applyFont="1" applyFill="1" applyBorder="1" applyAlignment="1">
      <alignment horizontal="center" vertical="center" wrapText="1"/>
    </xf>
    <xf numFmtId="168" fontId="13" fillId="2" borderId="1" xfId="6" applyNumberFormat="1" applyFont="1" applyFill="1" applyBorder="1" applyAlignment="1">
      <alignment horizontal="center" vertical="center" wrapText="1"/>
    </xf>
    <xf numFmtId="2" fontId="5" fillId="0" borderId="0" xfId="4" applyNumberFormat="1" applyFont="1" applyAlignment="1">
      <alignment horizontal="center" vertical="center" wrapText="1"/>
    </xf>
    <xf numFmtId="165" fontId="13" fillId="3" borderId="1" xfId="4" applyNumberFormat="1" applyFont="1" applyFill="1" applyBorder="1" applyAlignment="1">
      <alignment horizontal="center" vertical="center" wrapText="1"/>
    </xf>
    <xf numFmtId="3" fontId="13" fillId="2" borderId="1" xfId="4" applyNumberFormat="1" applyFont="1" applyFill="1" applyBorder="1" applyAlignment="1">
      <alignment horizontal="center" vertical="center" wrapText="1"/>
    </xf>
    <xf numFmtId="0" fontId="15" fillId="2" borderId="1" xfId="4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/>
    </xf>
    <xf numFmtId="164" fontId="15" fillId="2" borderId="1" xfId="4" applyNumberFormat="1" applyFont="1" applyFill="1" applyBorder="1" applyAlignment="1">
      <alignment horizontal="center" vertical="center" wrapText="1"/>
    </xf>
    <xf numFmtId="1" fontId="13" fillId="2" borderId="1" xfId="4" applyNumberFormat="1" applyFont="1" applyFill="1" applyBorder="1" applyAlignment="1">
      <alignment horizontal="left" vertical="center" wrapText="1"/>
    </xf>
    <xf numFmtId="165" fontId="14" fillId="2" borderId="1" xfId="4" applyNumberFormat="1" applyFont="1" applyFill="1" applyBorder="1" applyAlignment="1">
      <alignment horizontal="center" vertical="center" wrapText="1"/>
    </xf>
    <xf numFmtId="164" fontId="14" fillId="2" borderId="1" xfId="4" applyNumberFormat="1" applyFont="1" applyFill="1" applyBorder="1" applyAlignment="1">
      <alignment horizontal="center" vertical="center" wrapText="1"/>
    </xf>
    <xf numFmtId="1" fontId="14" fillId="2" borderId="1" xfId="4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4" applyFont="1" applyFill="1" applyBorder="1" applyAlignment="1">
      <alignment horizontal="center" vertical="center"/>
    </xf>
    <xf numFmtId="167" fontId="14" fillId="2" borderId="1" xfId="4" applyNumberFormat="1" applyFont="1" applyFill="1" applyBorder="1" applyAlignment="1">
      <alignment horizontal="center" vertical="center" wrapText="1"/>
    </xf>
    <xf numFmtId="166" fontId="14" fillId="2" borderId="1" xfId="4" applyNumberFormat="1" applyFont="1" applyFill="1" applyBorder="1" applyAlignment="1">
      <alignment horizontal="center" vertical="center" wrapText="1"/>
    </xf>
    <xf numFmtId="1" fontId="5" fillId="2" borderId="1" xfId="4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165" fontId="5" fillId="2" borderId="1" xfId="4" applyNumberFormat="1" applyFont="1" applyFill="1" applyBorder="1" applyAlignment="1">
      <alignment horizontal="center" vertical="center" wrapText="1"/>
    </xf>
    <xf numFmtId="1" fontId="5" fillId="2" borderId="1" xfId="4" applyNumberFormat="1" applyFont="1" applyFill="1" applyBorder="1" applyAlignment="1">
      <alignment horizontal="left" vertical="center" wrapText="1"/>
    </xf>
    <xf numFmtId="166" fontId="5" fillId="2" borderId="1" xfId="4" applyNumberFormat="1" applyFont="1" applyFill="1" applyBorder="1" applyAlignment="1">
      <alignment horizontal="center" vertical="center" wrapText="1"/>
    </xf>
    <xf numFmtId="164" fontId="5" fillId="2" borderId="1" xfId="4" applyNumberFormat="1" applyFont="1" applyFill="1" applyBorder="1" applyAlignment="1">
      <alignment horizontal="center" vertical="center" wrapText="1"/>
    </xf>
    <xf numFmtId="3" fontId="5" fillId="2" borderId="1" xfId="4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vertical="center"/>
    </xf>
    <xf numFmtId="4" fontId="5" fillId="2" borderId="1" xfId="4" applyNumberFormat="1" applyFont="1" applyFill="1" applyBorder="1" applyAlignment="1">
      <alignment horizontal="center" vertical="center" wrapText="1"/>
    </xf>
    <xf numFmtId="164" fontId="18" fillId="0" borderId="0" xfId="4" applyNumberFormat="1" applyFont="1" applyAlignment="1">
      <alignment horizontal="center" vertical="center" wrapText="1"/>
    </xf>
    <xf numFmtId="164" fontId="14" fillId="2" borderId="6" xfId="4" applyNumberFormat="1" applyFont="1" applyFill="1" applyBorder="1" applyAlignment="1">
      <alignment horizontal="center" vertical="center" wrapText="1"/>
    </xf>
    <xf numFmtId="164" fontId="14" fillId="4" borderId="6" xfId="4" applyNumberFormat="1" applyFont="1" applyFill="1" applyBorder="1" applyAlignment="1">
      <alignment horizontal="center" vertical="center" wrapText="1"/>
    </xf>
    <xf numFmtId="165" fontId="14" fillId="4" borderId="6" xfId="4" applyNumberFormat="1" applyFont="1" applyFill="1" applyBorder="1" applyAlignment="1">
      <alignment horizontal="center" vertical="center" wrapText="1"/>
    </xf>
    <xf numFmtId="164" fontId="14" fillId="5" borderId="6" xfId="4" applyNumberFormat="1" applyFont="1" applyFill="1" applyBorder="1" applyAlignment="1">
      <alignment horizontal="center" vertical="center" wrapText="1"/>
    </xf>
    <xf numFmtId="165" fontId="14" fillId="5" borderId="6" xfId="4" applyNumberFormat="1" applyFont="1" applyFill="1" applyBorder="1" applyAlignment="1">
      <alignment horizontal="center" vertical="center" wrapText="1"/>
    </xf>
    <xf numFmtId="164" fontId="14" fillId="5" borderId="7" xfId="4" applyNumberFormat="1" applyFont="1" applyFill="1" applyBorder="1" applyAlignment="1">
      <alignment horizontal="center" vertical="center" wrapText="1"/>
    </xf>
    <xf numFmtId="166" fontId="14" fillId="6" borderId="6" xfId="4" applyNumberFormat="1" applyFont="1" applyFill="1" applyBorder="1" applyAlignment="1">
      <alignment horizontal="center" vertical="center" wrapText="1"/>
    </xf>
    <xf numFmtId="165" fontId="14" fillId="6" borderId="6" xfId="4" applyNumberFormat="1" applyFont="1" applyFill="1" applyBorder="1" applyAlignment="1">
      <alignment horizontal="center" vertical="center" wrapText="1"/>
    </xf>
    <xf numFmtId="165" fontId="14" fillId="6" borderId="8" xfId="4" applyNumberFormat="1" applyFont="1" applyFill="1" applyBorder="1" applyAlignment="1">
      <alignment horizontal="center" vertical="center" wrapText="1"/>
    </xf>
    <xf numFmtId="164" fontId="14" fillId="6" borderId="7" xfId="4" applyNumberFormat="1" applyFont="1" applyFill="1" applyBorder="1" applyAlignment="1">
      <alignment horizontal="center" vertical="center" wrapText="1"/>
    </xf>
    <xf numFmtId="1" fontId="14" fillId="2" borderId="9" xfId="4" applyNumberFormat="1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left" vertical="center" wrapText="1"/>
    </xf>
    <xf numFmtId="164" fontId="14" fillId="2" borderId="10" xfId="4" applyNumberFormat="1" applyFont="1" applyFill="1" applyBorder="1" applyAlignment="1">
      <alignment horizontal="center" vertical="center" wrapText="1"/>
    </xf>
    <xf numFmtId="165" fontId="14" fillId="2" borderId="10" xfId="4" applyNumberFormat="1" applyFont="1" applyFill="1" applyBorder="1" applyAlignment="1">
      <alignment horizontal="center" vertical="center" wrapText="1"/>
    </xf>
    <xf numFmtId="164" fontId="14" fillId="4" borderId="10" xfId="4" applyNumberFormat="1" applyFont="1" applyFill="1" applyBorder="1" applyAlignment="1">
      <alignment horizontal="center" vertical="center" wrapText="1"/>
    </xf>
    <xf numFmtId="165" fontId="14" fillId="4" borderId="10" xfId="4" applyNumberFormat="1" applyFont="1" applyFill="1" applyBorder="1" applyAlignment="1">
      <alignment horizontal="center" vertical="center" wrapText="1"/>
    </xf>
    <xf numFmtId="164" fontId="14" fillId="5" borderId="10" xfId="4" applyNumberFormat="1" applyFont="1" applyFill="1" applyBorder="1" applyAlignment="1">
      <alignment horizontal="center" vertical="center" wrapText="1"/>
    </xf>
    <xf numFmtId="165" fontId="14" fillId="5" borderId="10" xfId="4" applyNumberFormat="1" applyFont="1" applyFill="1" applyBorder="1" applyAlignment="1">
      <alignment horizontal="center" vertical="center" wrapText="1"/>
    </xf>
    <xf numFmtId="164" fontId="14" fillId="5" borderId="11" xfId="4" applyNumberFormat="1" applyFont="1" applyFill="1" applyBorder="1" applyAlignment="1">
      <alignment horizontal="center" vertical="center" wrapText="1"/>
    </xf>
    <xf numFmtId="166" fontId="14" fillId="6" borderId="1" xfId="4" applyNumberFormat="1" applyFont="1" applyFill="1" applyBorder="1" applyAlignment="1">
      <alignment horizontal="center" vertical="center" wrapText="1"/>
    </xf>
    <xf numFmtId="165" fontId="14" fillId="6" borderId="1" xfId="4" applyNumberFormat="1" applyFont="1" applyFill="1" applyBorder="1" applyAlignment="1">
      <alignment horizontal="center" vertical="center" wrapText="1"/>
    </xf>
    <xf numFmtId="165" fontId="14" fillId="6" borderId="2" xfId="4" applyNumberFormat="1" applyFont="1" applyFill="1" applyBorder="1" applyAlignment="1">
      <alignment horizontal="center" vertical="center" wrapText="1"/>
    </xf>
    <xf numFmtId="164" fontId="14" fillId="6" borderId="12" xfId="4" applyNumberFormat="1" applyFont="1" applyFill="1" applyBorder="1" applyAlignment="1">
      <alignment horizontal="center" vertical="center" wrapText="1"/>
    </xf>
    <xf numFmtId="1" fontId="14" fillId="2" borderId="0" xfId="4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left" vertical="center" wrapText="1"/>
    </xf>
    <xf numFmtId="164" fontId="14" fillId="2" borderId="0" xfId="4" applyNumberFormat="1" applyFont="1" applyFill="1" applyAlignment="1">
      <alignment horizontal="center" vertical="center" wrapText="1"/>
    </xf>
    <xf numFmtId="165" fontId="14" fillId="2" borderId="0" xfId="4" applyNumberFormat="1" applyFont="1" applyFill="1" applyAlignment="1">
      <alignment horizontal="center" vertical="center" wrapText="1"/>
    </xf>
    <xf numFmtId="164" fontId="19" fillId="0" borderId="0" xfId="4" applyNumberFormat="1" applyFont="1" applyAlignment="1">
      <alignment vertical="justify" wrapText="1"/>
    </xf>
    <xf numFmtId="164" fontId="20" fillId="0" borderId="0" xfId="4" applyNumberFormat="1" applyFont="1" applyAlignment="1">
      <alignment horizontal="center" vertical="center" wrapText="1"/>
    </xf>
    <xf numFmtId="0" fontId="21" fillId="0" borderId="0" xfId="0" applyFont="1"/>
    <xf numFmtId="164" fontId="22" fillId="0" borderId="0" xfId="4" applyNumberFormat="1" applyFont="1" applyAlignment="1">
      <alignment horizontal="center" vertical="center" wrapText="1"/>
    </xf>
    <xf numFmtId="0" fontId="22" fillId="0" borderId="0" xfId="0" applyFont="1" applyAlignment="1">
      <alignment vertical="top"/>
    </xf>
    <xf numFmtId="43" fontId="23" fillId="0" borderId="0" xfId="6" applyNumberFormat="1" applyFont="1" applyAlignment="1">
      <alignment horizontal="center" vertical="center" wrapText="1"/>
    </xf>
    <xf numFmtId="43" fontId="4" fillId="0" borderId="0" xfId="6" applyNumberFormat="1" applyFont="1" applyAlignment="1">
      <alignment horizontal="center" vertical="center" wrapText="1"/>
    </xf>
    <xf numFmtId="164" fontId="5" fillId="0" borderId="0" xfId="4" applyNumberFormat="1" applyFont="1" applyAlignment="1">
      <alignment horizontal="center" vertical="center" wrapText="1"/>
    </xf>
    <xf numFmtId="164" fontId="6" fillId="0" borderId="0" xfId="4" applyNumberFormat="1" applyFont="1" applyAlignment="1">
      <alignment horizontal="center" vertical="center" wrapText="1"/>
    </xf>
    <xf numFmtId="164" fontId="9" fillId="0" borderId="0" xfId="4" applyNumberFormat="1" applyFont="1" applyAlignment="1">
      <alignment horizontal="center" vertical="center" wrapText="1"/>
    </xf>
    <xf numFmtId="164" fontId="10" fillId="2" borderId="1" xfId="4" applyNumberFormat="1" applyFont="1" applyFill="1" applyBorder="1" applyAlignment="1">
      <alignment horizontal="center" vertical="center" wrapText="1"/>
    </xf>
    <xf numFmtId="1" fontId="10" fillId="2" borderId="1" xfId="4" applyNumberFormat="1" applyFont="1" applyFill="1" applyBorder="1" applyAlignment="1">
      <alignment horizontal="center" vertical="center" wrapText="1"/>
    </xf>
    <xf numFmtId="1" fontId="10" fillId="2" borderId="2" xfId="4" applyNumberFormat="1" applyFont="1" applyFill="1" applyBorder="1" applyAlignment="1">
      <alignment horizontal="center" vertical="center"/>
    </xf>
    <xf numFmtId="1" fontId="10" fillId="2" borderId="3" xfId="4" applyNumberFormat="1" applyFont="1" applyFill="1" applyBorder="1" applyAlignment="1">
      <alignment horizontal="center" vertical="center"/>
    </xf>
    <xf numFmtId="1" fontId="10" fillId="2" borderId="4" xfId="4" applyNumberFormat="1" applyFont="1" applyFill="1" applyBorder="1" applyAlignment="1">
      <alignment horizontal="center" vertical="center"/>
    </xf>
    <xf numFmtId="1" fontId="10" fillId="2" borderId="1" xfId="4" applyNumberFormat="1" applyFont="1" applyFill="1" applyBorder="1" applyAlignment="1">
      <alignment horizontal="center" vertical="center"/>
    </xf>
    <xf numFmtId="1" fontId="5" fillId="2" borderId="1" xfId="4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1" fontId="5" fillId="2" borderId="2" xfId="4" applyNumberFormat="1" applyFont="1" applyFill="1" applyBorder="1" applyAlignment="1">
      <alignment horizontal="center" vertical="justify"/>
    </xf>
    <xf numFmtId="1" fontId="5" fillId="2" borderId="3" xfId="4" applyNumberFormat="1" applyFont="1" applyFill="1" applyBorder="1" applyAlignment="1">
      <alignment horizontal="center" vertical="justify"/>
    </xf>
    <xf numFmtId="1" fontId="5" fillId="2" borderId="4" xfId="4" applyNumberFormat="1" applyFont="1" applyFill="1" applyBorder="1" applyAlignment="1">
      <alignment horizontal="center" vertical="justify"/>
    </xf>
    <xf numFmtId="1" fontId="5" fillId="2" borderId="2" xfId="4" applyNumberFormat="1" applyFont="1" applyFill="1" applyBorder="1" applyAlignment="1">
      <alignment horizontal="center" vertical="center"/>
    </xf>
    <xf numFmtId="1" fontId="5" fillId="2" borderId="3" xfId="4" applyNumberFormat="1" applyFont="1" applyFill="1" applyBorder="1" applyAlignment="1">
      <alignment horizontal="center" vertical="center"/>
    </xf>
    <xf numFmtId="1" fontId="5" fillId="2" borderId="4" xfId="4" applyNumberFormat="1" applyFont="1" applyFill="1" applyBorder="1" applyAlignment="1">
      <alignment horizontal="center" vertical="center"/>
    </xf>
    <xf numFmtId="1" fontId="5" fillId="2" borderId="5" xfId="4" applyNumberFormat="1" applyFont="1" applyFill="1" applyBorder="1" applyAlignment="1">
      <alignment horizontal="center" vertical="center"/>
    </xf>
    <xf numFmtId="1" fontId="5" fillId="2" borderId="6" xfId="4" applyNumberFormat="1" applyFont="1" applyFill="1" applyBorder="1" applyAlignment="1">
      <alignment horizontal="center" vertical="center"/>
    </xf>
    <xf numFmtId="164" fontId="19" fillId="0" borderId="0" xfId="4" applyNumberFormat="1" applyFont="1" applyAlignment="1">
      <alignment horizontal="center" vertical="justify" wrapText="1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left" vertical="top"/>
    </xf>
    <xf numFmtId="164" fontId="22" fillId="0" borderId="0" xfId="4" applyNumberFormat="1" applyFont="1" applyAlignment="1">
      <alignment horizontal="center" vertical="center" wrapText="1"/>
    </xf>
    <xf numFmtId="164" fontId="22" fillId="0" borderId="0" xfId="4" applyNumberFormat="1" applyFont="1" applyAlignment="1">
      <alignment horizontal="right" vertical="center" wrapText="1"/>
    </xf>
  </cellXfs>
  <cellStyles count="7">
    <cellStyle name="Обычный" xfId="0" builtinId="0"/>
    <cellStyle name="Обычный 2" xfId="1"/>
    <cellStyle name="Обычный 4" xfId="2"/>
    <cellStyle name="Обычный 4 2 2 2" xfId="3"/>
    <cellStyle name="Обычный_219-пп_Приложение 2" xfId="4"/>
    <cellStyle name="Стиль 1" xfId="5"/>
    <cellStyle name="Финансовый" xfId="6" builtinId="3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indexed="5"/>
  </sheetPr>
  <dimension ref="A1:X100"/>
  <sheetViews>
    <sheetView tabSelected="1" topLeftCell="A69" zoomScale="50" workbookViewId="0">
      <selection activeCell="I85" sqref="I85"/>
    </sheetView>
  </sheetViews>
  <sheetFormatPr defaultRowHeight="12.75"/>
  <cols>
    <col min="1" max="1" width="10" style="2" customWidth="1"/>
    <col min="2" max="2" width="72.5703125" style="3" customWidth="1"/>
    <col min="3" max="3" width="19.5703125" style="1" customWidth="1"/>
    <col min="4" max="4" width="15.42578125" style="1" customWidth="1"/>
    <col min="5" max="5" width="29.85546875" style="1" customWidth="1"/>
    <col min="6" max="6" width="30" style="1" customWidth="1"/>
    <col min="7" max="7" width="43.28515625" style="1" customWidth="1"/>
    <col min="8" max="8" width="28.85546875" style="1" customWidth="1"/>
    <col min="9" max="9" width="34.7109375" style="1" customWidth="1"/>
    <col min="10" max="10" width="29.140625" style="1" customWidth="1"/>
    <col min="11" max="11" width="44.42578125" style="1" customWidth="1"/>
    <col min="12" max="12" width="36.5703125" style="1" customWidth="1"/>
    <col min="13" max="13" width="36.85546875" style="1" customWidth="1"/>
    <col min="14" max="14" width="35.28515625" style="1" customWidth="1"/>
    <col min="15" max="15" width="27.140625" style="1" customWidth="1"/>
    <col min="16" max="16" width="45.140625" style="1" customWidth="1"/>
    <col min="17" max="17" width="42.5703125" style="1" customWidth="1"/>
    <col min="18" max="18" width="37" style="1" customWidth="1"/>
    <col min="19" max="19" width="34.5703125" style="1" customWidth="1"/>
    <col min="20" max="20" width="9.140625" style="1"/>
    <col min="21" max="21" width="44" style="1" customWidth="1"/>
    <col min="22" max="22" width="61.140625" style="1" customWidth="1"/>
    <col min="23" max="23" width="9.140625" style="1"/>
    <col min="24" max="24" width="45.42578125" style="1" customWidth="1"/>
    <col min="25" max="16384" width="9.140625" style="1"/>
  </cols>
  <sheetData>
    <row r="1" spans="1:24" s="4" customFormat="1" ht="294" customHeight="1">
      <c r="A1" s="2"/>
      <c r="B1" s="3"/>
      <c r="C1" s="1"/>
      <c r="D1" s="1"/>
      <c r="E1" s="1"/>
      <c r="F1" s="85"/>
      <c r="G1" s="85"/>
      <c r="H1" s="85"/>
      <c r="I1" s="85"/>
      <c r="J1" s="85"/>
      <c r="K1" s="85"/>
      <c r="L1" s="85"/>
      <c r="M1" s="85"/>
      <c r="N1" s="5"/>
      <c r="O1" s="86" t="s">
        <v>0</v>
      </c>
      <c r="P1" s="86"/>
      <c r="Q1" s="86"/>
      <c r="R1" s="86"/>
      <c r="S1" s="86"/>
    </row>
    <row r="2" spans="1:24" s="4" customFormat="1" ht="76.5" customHeight="1">
      <c r="A2" s="2"/>
      <c r="B2" s="3"/>
      <c r="C2" s="1"/>
      <c r="D2" s="1"/>
      <c r="E2" s="1"/>
      <c r="F2" s="1"/>
      <c r="G2" s="6"/>
      <c r="H2" s="1"/>
      <c r="I2" s="1"/>
      <c r="J2" s="1"/>
      <c r="K2" s="1"/>
      <c r="L2" s="1"/>
      <c r="M2" s="1"/>
      <c r="N2" s="1"/>
      <c r="O2" s="1"/>
      <c r="P2" s="7"/>
      <c r="Q2" s="7"/>
      <c r="R2" s="7"/>
      <c r="S2" s="7"/>
    </row>
    <row r="3" spans="1:24" s="4" customFormat="1" ht="37.5" customHeight="1">
      <c r="A3" s="87" t="s">
        <v>1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</row>
    <row r="4" spans="1:24" s="4" customFormat="1" ht="76.5" customHeight="1">
      <c r="A4" s="87" t="s">
        <v>2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1:24" s="4" customFormat="1" ht="27.75" customHeight="1">
      <c r="A5" s="8"/>
      <c r="B5" s="8"/>
      <c r="C5" s="8"/>
      <c r="D5" s="8"/>
      <c r="E5" s="8"/>
    </row>
    <row r="6" spans="1:24" ht="71.25" customHeight="1">
      <c r="A6" s="88" t="s">
        <v>3</v>
      </c>
      <c r="B6" s="88" t="s">
        <v>4</v>
      </c>
      <c r="C6" s="88" t="s">
        <v>5</v>
      </c>
      <c r="D6" s="88"/>
      <c r="E6" s="88"/>
      <c r="F6" s="88" t="s">
        <v>6</v>
      </c>
      <c r="G6" s="88"/>
      <c r="H6" s="88"/>
      <c r="I6" s="88"/>
      <c r="J6" s="88" t="s">
        <v>7</v>
      </c>
      <c r="K6" s="88"/>
      <c r="L6" s="88"/>
      <c r="M6" s="88"/>
      <c r="N6" s="88"/>
      <c r="O6" s="88" t="s">
        <v>8</v>
      </c>
      <c r="P6" s="88"/>
      <c r="Q6" s="88"/>
      <c r="R6" s="88"/>
      <c r="S6" s="88"/>
    </row>
    <row r="7" spans="1:24" ht="111" customHeight="1">
      <c r="A7" s="88"/>
      <c r="B7" s="88"/>
      <c r="C7" s="88" t="s">
        <v>9</v>
      </c>
      <c r="D7" s="88"/>
      <c r="E7" s="9" t="s">
        <v>10</v>
      </c>
      <c r="F7" s="9" t="s">
        <v>9</v>
      </c>
      <c r="G7" s="9" t="s">
        <v>11</v>
      </c>
      <c r="H7" s="88" t="s">
        <v>12</v>
      </c>
      <c r="I7" s="88"/>
      <c r="J7" s="9" t="s">
        <v>9</v>
      </c>
      <c r="K7" s="9" t="s">
        <v>11</v>
      </c>
      <c r="L7" s="88" t="s">
        <v>13</v>
      </c>
      <c r="M7" s="88"/>
      <c r="N7" s="88"/>
      <c r="O7" s="9" t="s">
        <v>9</v>
      </c>
      <c r="P7" s="9" t="s">
        <v>11</v>
      </c>
      <c r="Q7" s="88" t="s">
        <v>13</v>
      </c>
      <c r="R7" s="88"/>
      <c r="S7" s="88"/>
    </row>
    <row r="8" spans="1:24" ht="81" customHeight="1">
      <c r="A8" s="88"/>
      <c r="B8" s="88"/>
      <c r="C8" s="9" t="s">
        <v>14</v>
      </c>
      <c r="D8" s="9" t="s">
        <v>15</v>
      </c>
      <c r="E8" s="9" t="s">
        <v>16</v>
      </c>
      <c r="F8" s="9" t="s">
        <v>17</v>
      </c>
      <c r="G8" s="9" t="s">
        <v>16</v>
      </c>
      <c r="H8" s="9" t="s">
        <v>18</v>
      </c>
      <c r="I8" s="9" t="s">
        <v>19</v>
      </c>
      <c r="J8" s="9" t="s">
        <v>17</v>
      </c>
      <c r="K8" s="9" t="s">
        <v>16</v>
      </c>
      <c r="L8" s="9" t="s">
        <v>18</v>
      </c>
      <c r="M8" s="9" t="s">
        <v>20</v>
      </c>
      <c r="N8" s="9" t="s">
        <v>19</v>
      </c>
      <c r="O8" s="9" t="s">
        <v>17</v>
      </c>
      <c r="P8" s="9" t="s">
        <v>16</v>
      </c>
      <c r="Q8" s="9" t="s">
        <v>18</v>
      </c>
      <c r="R8" s="9" t="s">
        <v>20</v>
      </c>
      <c r="S8" s="9" t="s">
        <v>19</v>
      </c>
    </row>
    <row r="9" spans="1:24" s="6" customFormat="1" ht="51" customHeight="1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  <c r="K9" s="10">
        <v>11</v>
      </c>
      <c r="L9" s="10">
        <v>12</v>
      </c>
      <c r="M9" s="10">
        <v>13</v>
      </c>
      <c r="N9" s="10">
        <v>14</v>
      </c>
      <c r="O9" s="10">
        <v>15</v>
      </c>
      <c r="P9" s="10">
        <v>16</v>
      </c>
      <c r="Q9" s="10">
        <v>17</v>
      </c>
      <c r="R9" s="10">
        <v>18</v>
      </c>
      <c r="S9" s="10">
        <v>19</v>
      </c>
    </row>
    <row r="10" spans="1:24" ht="52.5" customHeight="1">
      <c r="A10" s="10" t="s">
        <v>21</v>
      </c>
      <c r="B10" s="89" t="s">
        <v>22</v>
      </c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</row>
    <row r="11" spans="1:24" ht="87" hidden="1" customHeight="1">
      <c r="A11" s="10" t="s">
        <v>21</v>
      </c>
      <c r="B11" s="11" t="s">
        <v>23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</row>
    <row r="12" spans="1:24" ht="66" customHeight="1">
      <c r="A12" s="10"/>
      <c r="B12" s="12" t="s">
        <v>24</v>
      </c>
      <c r="C12" s="13">
        <f>C19+C20+C21+C22+C23+C24+C25+C26+C27+C28+C29+C30+C31+C32+C33+C34+C36+C37+C40+C45+C46+C47+C38</f>
        <v>61.668999999999997</v>
      </c>
      <c r="D12" s="13">
        <f>D19+D20+D21+D22+D23+D24+D25+D26+D27+D28+D29+D30+D31+D32+D33+D34+D36+D37+D40+D45+D46+D47</f>
        <v>74.97999999999999</v>
      </c>
      <c r="E12" s="13">
        <f>E17+E20+E21+E22+E23+E24+E25+E26+E37+E40+E45+E46+E47+E50+E52+E38+E36+E19+E27+E28+E29+E30+E31+E32+E33+E34</f>
        <v>5635574.7000000002</v>
      </c>
      <c r="F12" s="13" t="s">
        <v>25</v>
      </c>
      <c r="G12" s="13">
        <f>G17+G20+G21+G22+G23+G24+G25+G26+G37+G40+G45+G46+G47+G50+G52+G38</f>
        <v>954377</v>
      </c>
      <c r="H12" s="13">
        <f>H17+H20+H21+H22+H23+H24+H25+H26+H37+H40+H45+H46+H47+H50+H52+H38</f>
        <v>918383.99999999988</v>
      </c>
      <c r="I12" s="13">
        <f>I17+I20+I21+I22+I23+I24+I25+I26+I37+I40+I45+I46+I47+I50+I52+I38</f>
        <v>35993</v>
      </c>
      <c r="J12" s="13" t="s">
        <v>26</v>
      </c>
      <c r="K12" s="13">
        <f>K17+K20+K21+K22+K23+K24+K25+K26+K37+K40+K45+K46+K47+K50+K52+K38+K36+K27+K28+K29+K30+K31+K32+K33+K34</f>
        <v>2264158</v>
      </c>
      <c r="L12" s="13">
        <f t="shared" ref="L12:N12" si="0">L17+L20+L21+L22+L23+L24+L25+L26+L37+L40+L45+L46+L47+L50+L52+L38+L36+L27+L28+L29+L30+L31+L32+L33+L34</f>
        <v>1462178.9999999998</v>
      </c>
      <c r="M12" s="13">
        <f t="shared" si="0"/>
        <v>741979</v>
      </c>
      <c r="N12" s="13">
        <f t="shared" si="0"/>
        <v>60000.000000000007</v>
      </c>
      <c r="O12" s="14">
        <f>O19+O20+O21+O22+O23+O24+O25+O26+O27+O28+O29+O30+O31+O32+O33+O34+O36+O37+O38+O40+O44+O45+O46+O47+O50+O52</f>
        <v>6.0120000000000005</v>
      </c>
      <c r="P12" s="13">
        <f>P19+P20+P21+P22+P23+P24+P25+P26+P27+P28+P29+P30+P31+P32+P33+P34+P36+P37+P38+P40+P44+P45+P46+P47+P50+P52</f>
        <v>2417039.7000000002</v>
      </c>
      <c r="Q12" s="13">
        <f>Q19+Q20+Q21+Q22+Q23+Q24+Q25+Q26+Q27+Q28+Q29+Q30+Q31+Q32+Q33+Q34+Q36+Q37+Q38+Q40+Q44+Q45+Q46+Q47+Q50+Q52</f>
        <v>1304070.7</v>
      </c>
      <c r="R12" s="13">
        <f>R19+R20+R21+R22+R23+R24+R25+R26+R27+R28+R29+R30+R31+R32+R33+R34+R36+R37+R38+R40+R44+R45+R46+R47+R50+R52</f>
        <v>1112969</v>
      </c>
      <c r="S12" s="13">
        <f>S19+S20+S21+S22+S23+S24+S25+S26+S27+S28+S29+S30+S31+S32+S33+S34+S36+S37+S38+S40+S44+S45+S46+S47+S50+S52</f>
        <v>0</v>
      </c>
      <c r="X12" s="15"/>
    </row>
    <row r="13" spans="1:24" ht="67.5" customHeight="1">
      <c r="A13" s="10"/>
      <c r="B13" s="12" t="s">
        <v>27</v>
      </c>
      <c r="C13" s="10"/>
      <c r="D13" s="10"/>
      <c r="E13" s="13">
        <f>H12+L12+Q12</f>
        <v>3684633.6999999993</v>
      </c>
      <c r="F13" s="10"/>
      <c r="G13" s="10"/>
      <c r="H13" s="10"/>
      <c r="I13" s="10"/>
      <c r="J13" s="10"/>
      <c r="K13" s="10"/>
      <c r="L13" s="10"/>
      <c r="M13" s="16"/>
      <c r="N13" s="10"/>
      <c r="O13" s="10"/>
      <c r="P13" s="10"/>
      <c r="Q13" s="10"/>
      <c r="R13" s="10"/>
      <c r="S13" s="16"/>
    </row>
    <row r="14" spans="1:24" ht="76.5" customHeight="1">
      <c r="A14" s="10"/>
      <c r="B14" s="12" t="s">
        <v>28</v>
      </c>
      <c r="C14" s="10"/>
      <c r="D14" s="10"/>
      <c r="E14" s="13">
        <f>M12+R12</f>
        <v>1854948</v>
      </c>
      <c r="F14" s="10"/>
      <c r="G14" s="10"/>
      <c r="H14" s="10"/>
      <c r="I14" s="10"/>
      <c r="J14" s="10"/>
      <c r="K14" s="10"/>
      <c r="L14" s="10"/>
      <c r="M14" s="16"/>
      <c r="N14" s="10"/>
      <c r="O14" s="10"/>
      <c r="P14" s="10"/>
      <c r="Q14" s="10"/>
      <c r="R14" s="10"/>
      <c r="S14" s="16"/>
    </row>
    <row r="15" spans="1:24" ht="58.5" customHeight="1">
      <c r="A15" s="10"/>
      <c r="B15" s="12" t="s">
        <v>29</v>
      </c>
      <c r="C15" s="10"/>
      <c r="D15" s="10"/>
      <c r="E15" s="13">
        <f>I12+N12+S12</f>
        <v>95993</v>
      </c>
      <c r="F15" s="10"/>
      <c r="G15" s="10"/>
      <c r="H15" s="10"/>
      <c r="I15" s="10"/>
      <c r="J15" s="10"/>
      <c r="K15" s="10"/>
      <c r="L15" s="10"/>
      <c r="M15" s="16"/>
      <c r="N15" s="10"/>
      <c r="O15" s="10"/>
      <c r="P15" s="10"/>
      <c r="Q15" s="10"/>
      <c r="R15" s="10"/>
      <c r="S15" s="16"/>
    </row>
    <row r="16" spans="1:24" s="17" customFormat="1" ht="51" customHeight="1">
      <c r="A16" s="18" t="s">
        <v>30</v>
      </c>
      <c r="B16" s="18"/>
      <c r="C16" s="16"/>
      <c r="D16" s="16"/>
      <c r="E16" s="19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</row>
    <row r="17" spans="1:21" s="5" customFormat="1" ht="213.75" customHeight="1">
      <c r="A17" s="20">
        <v>1</v>
      </c>
      <c r="B17" s="21" t="s">
        <v>31</v>
      </c>
      <c r="C17" s="16"/>
      <c r="D17" s="22"/>
      <c r="E17" s="19">
        <f>G17+K17+P17</f>
        <v>336000</v>
      </c>
      <c r="F17" s="16"/>
      <c r="G17" s="16"/>
      <c r="H17" s="16"/>
      <c r="I17" s="16"/>
      <c r="J17" s="16" t="s">
        <v>32</v>
      </c>
      <c r="K17" s="23">
        <f>L17</f>
        <v>336000</v>
      </c>
      <c r="L17" s="23">
        <v>336000</v>
      </c>
      <c r="M17" s="16"/>
      <c r="N17" s="16"/>
      <c r="O17" s="16"/>
      <c r="P17" s="16"/>
      <c r="Q17" s="16"/>
      <c r="R17" s="16"/>
      <c r="S17" s="16"/>
    </row>
    <row r="18" spans="1:21" s="5" customFormat="1" ht="47.25" customHeight="1">
      <c r="A18" s="90" t="s">
        <v>33</v>
      </c>
      <c r="B18" s="91"/>
      <c r="C18" s="92"/>
      <c r="D18" s="16"/>
      <c r="E18" s="19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</row>
    <row r="19" spans="1:21" s="5" customFormat="1" ht="249.75" customHeight="1">
      <c r="A19" s="20">
        <v>2</v>
      </c>
      <c r="B19" s="21" t="s">
        <v>34</v>
      </c>
      <c r="C19" s="24">
        <f t="shared" ref="C19:C38" si="1">F19+J19+O19</f>
        <v>3.3090000000000002</v>
      </c>
      <c r="D19" s="16"/>
      <c r="E19" s="19">
        <f t="shared" ref="E19:E52" si="2">G19+K19+P19</f>
        <v>1059760.3999999999</v>
      </c>
      <c r="F19" s="16"/>
      <c r="G19" s="16"/>
      <c r="H19" s="16"/>
      <c r="I19" s="16"/>
      <c r="J19" s="16"/>
      <c r="K19" s="16"/>
      <c r="L19" s="16"/>
      <c r="M19" s="16"/>
      <c r="N19" s="16"/>
      <c r="O19" s="25">
        <v>3.3090000000000002</v>
      </c>
      <c r="P19" s="23">
        <f>Q19</f>
        <v>1059760.3999999999</v>
      </c>
      <c r="Q19" s="23">
        <v>1059760.3999999999</v>
      </c>
      <c r="R19" s="23"/>
      <c r="S19" s="16"/>
    </row>
    <row r="20" spans="1:21" s="5" customFormat="1" ht="217.5" customHeight="1">
      <c r="A20" s="20">
        <v>3</v>
      </c>
      <c r="B20" s="21" t="s">
        <v>35</v>
      </c>
      <c r="C20" s="24">
        <f t="shared" si="1"/>
        <v>0.61299999999999999</v>
      </c>
      <c r="D20" s="16"/>
      <c r="E20" s="19">
        <f t="shared" si="2"/>
        <v>182907.5</v>
      </c>
      <c r="F20" s="24">
        <v>0.61299999999999999</v>
      </c>
      <c r="G20" s="19">
        <f t="shared" ref="G20:G38" si="3">H20+I20</f>
        <v>182907.5</v>
      </c>
      <c r="H20" s="19">
        <v>182907.5</v>
      </c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</row>
    <row r="21" spans="1:21" s="5" customFormat="1" ht="141" customHeight="1">
      <c r="A21" s="20">
        <v>4</v>
      </c>
      <c r="B21" s="21" t="s">
        <v>36</v>
      </c>
      <c r="C21" s="24">
        <f t="shared" si="1"/>
        <v>11.173</v>
      </c>
      <c r="D21" s="16"/>
      <c r="E21" s="19">
        <f t="shared" si="2"/>
        <v>164101.6</v>
      </c>
      <c r="F21" s="24">
        <v>11.173</v>
      </c>
      <c r="G21" s="19">
        <f t="shared" si="3"/>
        <v>164101.6</v>
      </c>
      <c r="H21" s="19">
        <v>154255.5</v>
      </c>
      <c r="I21" s="23">
        <v>9846.1</v>
      </c>
      <c r="J21" s="16"/>
      <c r="K21" s="16"/>
      <c r="L21" s="16"/>
      <c r="M21" s="16"/>
      <c r="N21" s="16"/>
      <c r="O21" s="16"/>
      <c r="P21" s="16"/>
      <c r="Q21" s="16"/>
      <c r="R21" s="16"/>
      <c r="S21" s="16"/>
    </row>
    <row r="22" spans="1:21" s="5" customFormat="1" ht="156" customHeight="1">
      <c r="A22" s="20">
        <v>5</v>
      </c>
      <c r="B22" s="21" t="s">
        <v>37</v>
      </c>
      <c r="C22" s="24">
        <f t="shared" si="1"/>
        <v>9.6370000000000005</v>
      </c>
      <c r="D22" s="16"/>
      <c r="E22" s="19">
        <f t="shared" si="2"/>
        <v>160212.30000000002</v>
      </c>
      <c r="F22" s="24">
        <v>9.6370000000000005</v>
      </c>
      <c r="G22" s="19">
        <f t="shared" si="3"/>
        <v>160212.30000000002</v>
      </c>
      <c r="H22" s="19">
        <v>150599.6</v>
      </c>
      <c r="I22" s="16">
        <v>9612.7000000000007</v>
      </c>
      <c r="J22" s="16"/>
      <c r="K22" s="16"/>
      <c r="L22" s="16"/>
      <c r="M22" s="16"/>
      <c r="N22" s="16"/>
      <c r="O22" s="16"/>
      <c r="P22" s="16"/>
      <c r="Q22" s="16"/>
      <c r="R22" s="16"/>
      <c r="S22" s="16"/>
    </row>
    <row r="23" spans="1:21" s="5" customFormat="1" ht="152.25" customHeight="1">
      <c r="A23" s="20">
        <v>6</v>
      </c>
      <c r="B23" s="21" t="s">
        <v>38</v>
      </c>
      <c r="C23" s="24">
        <f t="shared" si="1"/>
        <v>0.4</v>
      </c>
      <c r="D23" s="16"/>
      <c r="E23" s="19">
        <f t="shared" si="2"/>
        <v>70000</v>
      </c>
      <c r="F23" s="24">
        <v>0.4</v>
      </c>
      <c r="G23" s="19">
        <f t="shared" si="3"/>
        <v>70000</v>
      </c>
      <c r="H23" s="19">
        <v>65800</v>
      </c>
      <c r="I23" s="16">
        <v>4200</v>
      </c>
      <c r="J23" s="16"/>
      <c r="K23" s="16"/>
      <c r="L23" s="16"/>
      <c r="M23" s="16"/>
      <c r="N23" s="16"/>
      <c r="O23" s="16"/>
      <c r="P23" s="16"/>
      <c r="Q23" s="16"/>
      <c r="R23" s="16"/>
      <c r="S23" s="16"/>
    </row>
    <row r="24" spans="1:21" s="5" customFormat="1" ht="146.25" customHeight="1">
      <c r="A24" s="20">
        <v>7</v>
      </c>
      <c r="B24" s="21" t="s">
        <v>39</v>
      </c>
      <c r="C24" s="24">
        <f t="shared" si="1"/>
        <v>2.5070000000000001</v>
      </c>
      <c r="D24" s="16"/>
      <c r="E24" s="19">
        <f t="shared" si="2"/>
        <v>42330</v>
      </c>
      <c r="F24" s="24">
        <v>2.5070000000000001</v>
      </c>
      <c r="G24" s="19">
        <f t="shared" si="3"/>
        <v>42330</v>
      </c>
      <c r="H24" s="19">
        <v>39790.199999999997</v>
      </c>
      <c r="I24" s="16">
        <v>2539.8000000000002</v>
      </c>
      <c r="J24" s="16"/>
      <c r="K24" s="16"/>
      <c r="L24" s="16"/>
      <c r="M24" s="16"/>
      <c r="N24" s="16"/>
      <c r="O24" s="16"/>
      <c r="P24" s="16"/>
      <c r="Q24" s="16"/>
      <c r="R24" s="16"/>
      <c r="S24" s="16"/>
    </row>
    <row r="25" spans="1:21" s="5" customFormat="1" ht="112.5" customHeight="1">
      <c r="A25" s="20">
        <v>8</v>
      </c>
      <c r="B25" s="21" t="s">
        <v>40</v>
      </c>
      <c r="C25" s="24">
        <f t="shared" si="1"/>
        <v>4.5620000000000003</v>
      </c>
      <c r="D25" s="16"/>
      <c r="E25" s="19">
        <f t="shared" si="2"/>
        <v>38777</v>
      </c>
      <c r="F25" s="24">
        <v>4.5620000000000003</v>
      </c>
      <c r="G25" s="19">
        <f t="shared" si="3"/>
        <v>38777</v>
      </c>
      <c r="H25" s="19">
        <v>36450.300000000003</v>
      </c>
      <c r="I25" s="16">
        <v>2326.6999999999998</v>
      </c>
      <c r="J25" s="16"/>
      <c r="K25" s="16"/>
      <c r="L25" s="16"/>
      <c r="M25" s="16"/>
      <c r="N25" s="16"/>
      <c r="O25" s="16"/>
      <c r="P25" s="16"/>
      <c r="Q25" s="16"/>
      <c r="R25" s="16"/>
      <c r="S25" s="16"/>
    </row>
    <row r="26" spans="1:21" s="5" customFormat="1" ht="105" customHeight="1">
      <c r="A26" s="20">
        <v>9</v>
      </c>
      <c r="B26" s="21" t="s">
        <v>41</v>
      </c>
      <c r="C26" s="24">
        <f t="shared" si="1"/>
        <v>0.4</v>
      </c>
      <c r="D26" s="16"/>
      <c r="E26" s="19">
        <f t="shared" si="2"/>
        <v>6800</v>
      </c>
      <c r="F26" s="24">
        <v>0.4</v>
      </c>
      <c r="G26" s="19">
        <f t="shared" si="3"/>
        <v>6800</v>
      </c>
      <c r="H26" s="19">
        <v>6392</v>
      </c>
      <c r="I26" s="19">
        <v>408</v>
      </c>
      <c r="J26" s="16"/>
      <c r="K26" s="16"/>
      <c r="L26" s="16"/>
      <c r="M26" s="16"/>
      <c r="N26" s="19"/>
      <c r="O26" s="16"/>
      <c r="P26" s="16"/>
      <c r="Q26" s="16"/>
      <c r="R26" s="16"/>
      <c r="S26" s="16"/>
      <c r="U26" s="26"/>
    </row>
    <row r="27" spans="1:21" s="5" customFormat="1" ht="111" customHeight="1">
      <c r="A27" s="20">
        <v>10</v>
      </c>
      <c r="B27" s="21" t="s">
        <v>42</v>
      </c>
      <c r="C27" s="24">
        <f t="shared" si="1"/>
        <v>6.06</v>
      </c>
      <c r="D27" s="16"/>
      <c r="E27" s="19">
        <f t="shared" si="2"/>
        <v>272603.7</v>
      </c>
      <c r="F27" s="24"/>
      <c r="G27" s="19"/>
      <c r="H27" s="19"/>
      <c r="I27" s="19"/>
      <c r="J27" s="24">
        <v>6.06</v>
      </c>
      <c r="K27" s="23">
        <f t="shared" ref="K27:K40" si="4">L27+M27+N27</f>
        <v>272603.7</v>
      </c>
      <c r="L27" s="23">
        <v>256247.5</v>
      </c>
      <c r="M27" s="23"/>
      <c r="N27" s="23">
        <v>16356.200000000012</v>
      </c>
      <c r="O27" s="22"/>
      <c r="P27" s="23"/>
      <c r="Q27" s="23"/>
      <c r="R27" s="23"/>
      <c r="S27" s="23"/>
    </row>
    <row r="28" spans="1:21" s="5" customFormat="1" ht="133.5" customHeight="1">
      <c r="A28" s="20">
        <v>11</v>
      </c>
      <c r="B28" s="21" t="s">
        <v>43</v>
      </c>
      <c r="C28" s="24">
        <f t="shared" si="1"/>
        <v>2.7</v>
      </c>
      <c r="D28" s="16"/>
      <c r="E28" s="19">
        <f t="shared" si="2"/>
        <v>69103.7</v>
      </c>
      <c r="F28" s="24"/>
      <c r="G28" s="19"/>
      <c r="H28" s="19"/>
      <c r="I28" s="19"/>
      <c r="J28" s="24">
        <v>2.7</v>
      </c>
      <c r="K28" s="23">
        <f t="shared" si="4"/>
        <v>69103.7</v>
      </c>
      <c r="L28" s="23">
        <v>64957.5</v>
      </c>
      <c r="M28" s="23"/>
      <c r="N28" s="23">
        <v>4146.1999999999971</v>
      </c>
      <c r="O28" s="22"/>
      <c r="P28" s="23"/>
      <c r="Q28" s="23"/>
      <c r="R28" s="23"/>
      <c r="S28" s="23"/>
    </row>
    <row r="29" spans="1:21" s="5" customFormat="1" ht="111" customHeight="1">
      <c r="A29" s="20">
        <v>12</v>
      </c>
      <c r="B29" s="21" t="s">
        <v>44</v>
      </c>
      <c r="C29" s="24">
        <f t="shared" si="1"/>
        <v>4.55</v>
      </c>
      <c r="D29" s="16"/>
      <c r="E29" s="19">
        <f t="shared" si="2"/>
        <v>156279</v>
      </c>
      <c r="F29" s="24"/>
      <c r="G29" s="19"/>
      <c r="H29" s="19"/>
      <c r="I29" s="19"/>
      <c r="J29" s="24">
        <v>4.55</v>
      </c>
      <c r="K29" s="23">
        <f t="shared" si="4"/>
        <v>156279</v>
      </c>
      <c r="L29" s="23">
        <v>146902.29999999999</v>
      </c>
      <c r="M29" s="23"/>
      <c r="N29" s="23">
        <v>9376.7000000000116</v>
      </c>
      <c r="O29" s="22"/>
      <c r="P29" s="23"/>
      <c r="Q29" s="23"/>
      <c r="R29" s="23"/>
      <c r="S29" s="23"/>
    </row>
    <row r="30" spans="1:21" s="5" customFormat="1" ht="112.5" customHeight="1">
      <c r="A30" s="20">
        <v>13</v>
      </c>
      <c r="B30" s="21" t="s">
        <v>45</v>
      </c>
      <c r="C30" s="24">
        <f t="shared" si="1"/>
        <v>1.99</v>
      </c>
      <c r="D30" s="16"/>
      <c r="E30" s="19">
        <f t="shared" si="2"/>
        <v>79157.899999999994</v>
      </c>
      <c r="F30" s="24"/>
      <c r="G30" s="19"/>
      <c r="H30" s="19"/>
      <c r="I30" s="19"/>
      <c r="J30" s="24">
        <v>1.99</v>
      </c>
      <c r="K30" s="23">
        <f t="shared" si="4"/>
        <v>79157.899999999994</v>
      </c>
      <c r="L30" s="23">
        <v>74408.399999999994</v>
      </c>
      <c r="M30" s="23"/>
      <c r="N30" s="23">
        <v>4749.5</v>
      </c>
      <c r="O30" s="22"/>
      <c r="P30" s="23"/>
      <c r="Q30" s="23"/>
      <c r="R30" s="23"/>
      <c r="S30" s="23"/>
    </row>
    <row r="31" spans="1:21" s="5" customFormat="1" ht="146.25" customHeight="1">
      <c r="A31" s="20">
        <v>14</v>
      </c>
      <c r="B31" s="21" t="s">
        <v>46</v>
      </c>
      <c r="C31" s="24">
        <f t="shared" si="1"/>
        <v>5.51</v>
      </c>
      <c r="D31" s="16"/>
      <c r="E31" s="19">
        <f t="shared" si="2"/>
        <v>162414</v>
      </c>
      <c r="F31" s="24"/>
      <c r="G31" s="19"/>
      <c r="H31" s="19"/>
      <c r="I31" s="19"/>
      <c r="J31" s="24">
        <v>5.51</v>
      </c>
      <c r="K31" s="23">
        <f t="shared" si="4"/>
        <v>162414</v>
      </c>
      <c r="L31" s="23">
        <v>152669.20000000001</v>
      </c>
      <c r="M31" s="23"/>
      <c r="N31" s="23">
        <v>9744.7999999999884</v>
      </c>
      <c r="O31" s="16"/>
      <c r="P31" s="23"/>
      <c r="Q31" s="23"/>
      <c r="R31" s="23"/>
      <c r="S31" s="23"/>
    </row>
    <row r="32" spans="1:21" s="5" customFormat="1" ht="150" customHeight="1">
      <c r="A32" s="20">
        <v>15</v>
      </c>
      <c r="B32" s="21" t="s">
        <v>47</v>
      </c>
      <c r="C32" s="24">
        <f t="shared" si="1"/>
        <v>1.56</v>
      </c>
      <c r="D32" s="16"/>
      <c r="E32" s="19">
        <f t="shared" si="2"/>
        <v>67891.5</v>
      </c>
      <c r="F32" s="24"/>
      <c r="G32" s="19"/>
      <c r="H32" s="19"/>
      <c r="I32" s="19"/>
      <c r="J32" s="24">
        <v>1.56</v>
      </c>
      <c r="K32" s="23">
        <f t="shared" si="4"/>
        <v>67891.5</v>
      </c>
      <c r="L32" s="23">
        <v>63818</v>
      </c>
      <c r="M32" s="23"/>
      <c r="N32" s="23">
        <v>4073.5</v>
      </c>
      <c r="O32" s="16"/>
      <c r="P32" s="23"/>
      <c r="Q32" s="23"/>
      <c r="R32" s="23"/>
      <c r="S32" s="23"/>
    </row>
    <row r="33" spans="1:19" s="5" customFormat="1" ht="120" customHeight="1">
      <c r="A33" s="20">
        <v>16</v>
      </c>
      <c r="B33" s="21" t="s">
        <v>48</v>
      </c>
      <c r="C33" s="24">
        <f t="shared" si="1"/>
        <v>0.75</v>
      </c>
      <c r="D33" s="16"/>
      <c r="E33" s="19">
        <f t="shared" si="2"/>
        <v>19176.5</v>
      </c>
      <c r="F33" s="24"/>
      <c r="G33" s="19"/>
      <c r="H33" s="19"/>
      <c r="I33" s="19"/>
      <c r="J33" s="24">
        <v>0.75</v>
      </c>
      <c r="K33" s="23">
        <f t="shared" si="4"/>
        <v>19176.5</v>
      </c>
      <c r="L33" s="23">
        <v>18025.900000000001</v>
      </c>
      <c r="M33" s="23"/>
      <c r="N33" s="23">
        <v>1150.5999999999985</v>
      </c>
      <c r="O33" s="16"/>
      <c r="P33" s="23"/>
      <c r="Q33" s="23"/>
      <c r="R33" s="23"/>
      <c r="S33" s="23"/>
    </row>
    <row r="34" spans="1:19" s="5" customFormat="1" ht="153.75" customHeight="1">
      <c r="A34" s="20">
        <v>17</v>
      </c>
      <c r="B34" s="21" t="s">
        <v>49</v>
      </c>
      <c r="C34" s="24">
        <f t="shared" si="1"/>
        <v>0.8</v>
      </c>
      <c r="D34" s="16"/>
      <c r="E34" s="19">
        <f t="shared" si="2"/>
        <v>173373.7</v>
      </c>
      <c r="F34" s="24"/>
      <c r="G34" s="19"/>
      <c r="H34" s="19"/>
      <c r="I34" s="19"/>
      <c r="J34" s="24">
        <v>0.8</v>
      </c>
      <c r="K34" s="23">
        <f t="shared" si="4"/>
        <v>173373.7</v>
      </c>
      <c r="L34" s="23">
        <v>162971.20000000001</v>
      </c>
      <c r="M34" s="23"/>
      <c r="N34" s="23">
        <v>10402.5</v>
      </c>
      <c r="O34" s="16"/>
      <c r="P34" s="23"/>
      <c r="Q34" s="23"/>
      <c r="R34" s="23"/>
      <c r="S34" s="23"/>
    </row>
    <row r="35" spans="1:19" s="5" customFormat="1" ht="52.5" customHeight="1">
      <c r="A35" s="90" t="s">
        <v>50</v>
      </c>
      <c r="B35" s="91"/>
      <c r="C35" s="92"/>
      <c r="D35" s="16"/>
      <c r="E35" s="19"/>
      <c r="F35" s="24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</row>
    <row r="36" spans="1:19" s="5" customFormat="1" ht="223.5" customHeight="1">
      <c r="A36" s="20">
        <v>18</v>
      </c>
      <c r="B36" s="21" t="s">
        <v>51</v>
      </c>
      <c r="C36" s="24">
        <f t="shared" si="1"/>
        <v>0.33900000000000002</v>
      </c>
      <c r="D36" s="16"/>
      <c r="E36" s="19">
        <f t="shared" si="2"/>
        <v>909455</v>
      </c>
      <c r="F36" s="24"/>
      <c r="G36" s="16"/>
      <c r="H36" s="16"/>
      <c r="I36" s="16"/>
      <c r="J36" s="23"/>
      <c r="K36" s="23">
        <f t="shared" si="4"/>
        <v>348483</v>
      </c>
      <c r="L36" s="23">
        <v>41818</v>
      </c>
      <c r="M36" s="23">
        <v>306665</v>
      </c>
      <c r="N36" s="16"/>
      <c r="O36" s="25">
        <v>0.33900000000000002</v>
      </c>
      <c r="P36" s="23">
        <f t="shared" ref="P36:P37" si="5">Q36+R36+S36</f>
        <v>560972</v>
      </c>
      <c r="Q36" s="23">
        <v>100975</v>
      </c>
      <c r="R36" s="23">
        <v>459997</v>
      </c>
      <c r="S36" s="16"/>
    </row>
    <row r="37" spans="1:19" s="5" customFormat="1" ht="183.75" customHeight="1">
      <c r="A37" s="20">
        <v>19</v>
      </c>
      <c r="B37" s="21" t="s">
        <v>52</v>
      </c>
      <c r="C37" s="24">
        <f t="shared" si="1"/>
        <v>2.3639999999999999</v>
      </c>
      <c r="D37" s="16"/>
      <c r="E37" s="19">
        <f t="shared" si="2"/>
        <v>1290982.3</v>
      </c>
      <c r="F37" s="24"/>
      <c r="G37" s="19"/>
      <c r="H37" s="19"/>
      <c r="I37" s="27"/>
      <c r="J37" s="16"/>
      <c r="K37" s="23">
        <f t="shared" si="4"/>
        <v>494675</v>
      </c>
      <c r="L37" s="23">
        <v>59361</v>
      </c>
      <c r="M37" s="23">
        <v>435314</v>
      </c>
      <c r="N37" s="19"/>
      <c r="O37" s="24">
        <v>2.3639999999999999</v>
      </c>
      <c r="P37" s="19">
        <f t="shared" si="5"/>
        <v>796307.3</v>
      </c>
      <c r="Q37" s="19">
        <v>143335.29999999999</v>
      </c>
      <c r="R37" s="19">
        <v>652972</v>
      </c>
      <c r="S37" s="16"/>
    </row>
    <row r="38" spans="1:19" s="5" customFormat="1" ht="118.5" customHeight="1">
      <c r="A38" s="20">
        <v>20</v>
      </c>
      <c r="B38" s="21" t="s">
        <v>53</v>
      </c>
      <c r="C38" s="24">
        <f t="shared" si="1"/>
        <v>0.19500000000000001</v>
      </c>
      <c r="D38" s="16"/>
      <c r="E38" s="19">
        <f t="shared" si="2"/>
        <v>43848</v>
      </c>
      <c r="F38" s="24">
        <v>0.19500000000000001</v>
      </c>
      <c r="G38" s="19">
        <f t="shared" si="3"/>
        <v>43848</v>
      </c>
      <c r="H38" s="19">
        <v>40778.6</v>
      </c>
      <c r="I38" s="19">
        <v>3069.4</v>
      </c>
      <c r="J38" s="16"/>
      <c r="K38" s="19"/>
      <c r="L38" s="19"/>
      <c r="M38" s="16"/>
      <c r="N38" s="19"/>
      <c r="O38" s="16"/>
      <c r="P38" s="19"/>
      <c r="Q38" s="19"/>
      <c r="R38" s="19"/>
      <c r="S38" s="16"/>
    </row>
    <row r="39" spans="1:19" s="17" customFormat="1" ht="43.5" customHeight="1">
      <c r="A39" s="93" t="s">
        <v>54</v>
      </c>
      <c r="B39" s="93"/>
      <c r="C39" s="93"/>
      <c r="D39" s="16"/>
      <c r="E39" s="19"/>
      <c r="F39" s="16"/>
      <c r="G39" s="16"/>
      <c r="H39" s="16"/>
      <c r="I39" s="16"/>
      <c r="J39" s="28"/>
      <c r="K39" s="16"/>
      <c r="L39" s="16"/>
      <c r="M39" s="16"/>
      <c r="N39" s="16"/>
      <c r="O39" s="28"/>
      <c r="P39" s="16"/>
      <c r="Q39" s="16"/>
      <c r="R39" s="16"/>
      <c r="S39" s="16"/>
    </row>
    <row r="40" spans="1:19" s="17" customFormat="1" ht="156" customHeight="1">
      <c r="A40" s="20">
        <v>21</v>
      </c>
      <c r="B40" s="21" t="s">
        <v>55</v>
      </c>
      <c r="C40" s="29"/>
      <c r="D40" s="30">
        <v>50.26</v>
      </c>
      <c r="E40" s="19">
        <f t="shared" si="2"/>
        <v>85000</v>
      </c>
      <c r="F40" s="16"/>
      <c r="G40" s="16"/>
      <c r="H40" s="16"/>
      <c r="I40" s="16"/>
      <c r="J40" s="28" t="s">
        <v>56</v>
      </c>
      <c r="K40" s="23">
        <f t="shared" si="4"/>
        <v>85000</v>
      </c>
      <c r="L40" s="19">
        <v>85000</v>
      </c>
      <c r="M40" s="16"/>
      <c r="N40" s="16"/>
      <c r="O40" s="28"/>
      <c r="P40" s="19"/>
      <c r="Q40" s="19"/>
      <c r="R40" s="19"/>
      <c r="S40" s="16"/>
    </row>
    <row r="41" spans="1:19" s="17" customFormat="1" ht="35.25" hidden="1">
      <c r="A41" s="93" t="s">
        <v>57</v>
      </c>
      <c r="B41" s="93"/>
      <c r="C41" s="16"/>
      <c r="D41" s="16"/>
      <c r="E41" s="19"/>
      <c r="F41" s="28"/>
      <c r="G41" s="28"/>
      <c r="H41" s="28"/>
      <c r="I41" s="28"/>
      <c r="J41" s="28"/>
      <c r="K41" s="16"/>
      <c r="L41" s="16"/>
      <c r="M41" s="16"/>
      <c r="N41" s="16"/>
      <c r="O41" s="28"/>
      <c r="P41" s="16"/>
      <c r="Q41" s="16"/>
      <c r="R41" s="16"/>
      <c r="S41" s="16"/>
    </row>
    <row r="42" spans="1:19" s="17" customFormat="1" ht="35.25" hidden="1">
      <c r="A42" s="93" t="s">
        <v>58</v>
      </c>
      <c r="B42" s="93"/>
      <c r="C42" s="16"/>
      <c r="D42" s="16"/>
      <c r="E42" s="19"/>
      <c r="F42" s="16"/>
      <c r="G42" s="16"/>
      <c r="H42" s="16"/>
      <c r="I42" s="16"/>
      <c r="J42" s="28"/>
      <c r="K42" s="16"/>
      <c r="L42" s="16"/>
      <c r="M42" s="16"/>
      <c r="N42" s="16"/>
      <c r="O42" s="28"/>
      <c r="P42" s="16"/>
      <c r="Q42" s="16"/>
      <c r="R42" s="16"/>
      <c r="S42" s="16"/>
    </row>
    <row r="43" spans="1:19" s="17" customFormat="1" ht="35.25" hidden="1">
      <c r="A43" s="93" t="s">
        <v>59</v>
      </c>
      <c r="B43" s="93"/>
      <c r="C43" s="16"/>
      <c r="D43" s="16"/>
      <c r="E43" s="19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s="17" customFormat="1" ht="52.5" customHeight="1">
      <c r="A44" s="90" t="s">
        <v>60</v>
      </c>
      <c r="B44" s="91"/>
      <c r="C44" s="92"/>
      <c r="D44" s="16"/>
      <c r="E44" s="19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s="17" customFormat="1" ht="186" customHeight="1">
      <c r="A45" s="20">
        <v>22</v>
      </c>
      <c r="B45" s="21" t="s">
        <v>61</v>
      </c>
      <c r="C45" s="31"/>
      <c r="D45" s="22">
        <v>24.72</v>
      </c>
      <c r="E45" s="19">
        <f t="shared" si="2"/>
        <v>165593.29999999999</v>
      </c>
      <c r="F45" s="16" t="s">
        <v>62</v>
      </c>
      <c r="G45" s="19">
        <f>H45</f>
        <v>165593.29999999999</v>
      </c>
      <c r="H45" s="19">
        <v>165593.29999999999</v>
      </c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s="17" customFormat="1" ht="71.25" customHeight="1">
      <c r="A46" s="20">
        <v>23</v>
      </c>
      <c r="B46" s="32" t="s">
        <v>63</v>
      </c>
      <c r="C46" s="22">
        <f t="shared" ref="C46:C47" si="6">F46</f>
        <v>1.88</v>
      </c>
      <c r="D46" s="16"/>
      <c r="E46" s="19">
        <f t="shared" si="2"/>
        <v>71762.400000000009</v>
      </c>
      <c r="F46" s="23">
        <v>1.88</v>
      </c>
      <c r="G46" s="19">
        <f t="shared" ref="G46:G47" si="7">H46+I46</f>
        <v>71762.400000000009</v>
      </c>
      <c r="H46" s="19">
        <v>68174.3</v>
      </c>
      <c r="I46" s="19">
        <v>3588.1</v>
      </c>
      <c r="J46" s="16"/>
      <c r="K46" s="16"/>
      <c r="L46" s="16"/>
      <c r="M46" s="16"/>
      <c r="N46" s="19"/>
      <c r="O46" s="16"/>
      <c r="P46" s="16"/>
      <c r="Q46" s="16"/>
      <c r="R46" s="16"/>
      <c r="S46" s="16"/>
    </row>
    <row r="47" spans="1:19" s="17" customFormat="1" ht="79.5" customHeight="1">
      <c r="A47" s="20">
        <v>24</v>
      </c>
      <c r="B47" s="32" t="s">
        <v>64</v>
      </c>
      <c r="C47" s="22">
        <f t="shared" si="6"/>
        <v>0.37</v>
      </c>
      <c r="D47" s="22"/>
      <c r="E47" s="19">
        <f t="shared" si="2"/>
        <v>8044.9</v>
      </c>
      <c r="F47" s="23">
        <v>0.37</v>
      </c>
      <c r="G47" s="19">
        <f t="shared" si="7"/>
        <v>8044.9</v>
      </c>
      <c r="H47" s="19">
        <v>7642.7</v>
      </c>
      <c r="I47" s="19">
        <v>402.2</v>
      </c>
      <c r="J47" s="16"/>
      <c r="K47" s="16"/>
      <c r="L47" s="16"/>
      <c r="M47" s="16"/>
      <c r="N47" s="19"/>
      <c r="O47" s="16"/>
      <c r="P47" s="16"/>
      <c r="Q47" s="16"/>
      <c r="R47" s="16"/>
      <c r="S47" s="16"/>
    </row>
    <row r="48" spans="1:19" s="17" customFormat="1" ht="56.25" hidden="1" customHeight="1">
      <c r="A48" s="94" t="s">
        <v>65</v>
      </c>
      <c r="B48" s="94"/>
      <c r="C48" s="33"/>
      <c r="D48" s="33"/>
      <c r="E48" s="33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</row>
    <row r="49" spans="1:19" s="17" customFormat="1" ht="52.5" hidden="1" customHeight="1">
      <c r="A49" s="94" t="s">
        <v>66</v>
      </c>
      <c r="B49" s="94"/>
      <c r="C49" s="34"/>
      <c r="D49" s="34"/>
      <c r="E49" s="33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</row>
    <row r="50" spans="1:19" s="17" customFormat="1" ht="111.75" hidden="1" customHeight="1">
      <c r="A50" s="35">
        <v>24</v>
      </c>
      <c r="B50" s="36" t="s">
        <v>67</v>
      </c>
      <c r="C50" s="34">
        <f>F50+J50+O50</f>
        <v>0</v>
      </c>
      <c r="D50" s="37"/>
      <c r="E50" s="33">
        <f t="shared" si="2"/>
        <v>0</v>
      </c>
      <c r="F50" s="34"/>
      <c r="G50" s="33"/>
      <c r="H50" s="33"/>
      <c r="I50" s="34"/>
      <c r="J50" s="34"/>
      <c r="K50" s="33"/>
      <c r="L50" s="33"/>
      <c r="M50" s="34"/>
      <c r="N50" s="34"/>
      <c r="O50" s="34"/>
      <c r="P50" s="33"/>
      <c r="Q50" s="33"/>
      <c r="R50" s="33"/>
      <c r="S50" s="34"/>
    </row>
    <row r="51" spans="1:19" s="17" customFormat="1" ht="49.5" hidden="1" customHeight="1">
      <c r="A51" s="94" t="s">
        <v>68</v>
      </c>
      <c r="B51" s="94"/>
      <c r="C51" s="34"/>
      <c r="D51" s="34"/>
      <c r="E51" s="33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</row>
    <row r="52" spans="1:19" s="17" customFormat="1" ht="144.75" hidden="1" customHeight="1">
      <c r="A52" s="35">
        <v>25</v>
      </c>
      <c r="B52" s="36" t="s">
        <v>69</v>
      </c>
      <c r="C52" s="38">
        <f>F52+J52+O52</f>
        <v>0</v>
      </c>
      <c r="D52" s="34"/>
      <c r="E52" s="33">
        <f t="shared" si="2"/>
        <v>0</v>
      </c>
      <c r="F52" s="38"/>
      <c r="G52" s="33"/>
      <c r="H52" s="33"/>
      <c r="I52" s="34"/>
      <c r="J52" s="39"/>
      <c r="K52" s="33"/>
      <c r="L52" s="33"/>
      <c r="M52" s="34"/>
      <c r="N52" s="34"/>
      <c r="O52" s="39"/>
      <c r="P52" s="33"/>
      <c r="Q52" s="33"/>
      <c r="R52" s="33"/>
      <c r="S52" s="34"/>
    </row>
    <row r="53" spans="1:19" s="17" customFormat="1" ht="38.25" hidden="1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34"/>
      <c r="O53" s="34"/>
      <c r="P53" s="34"/>
      <c r="Q53" s="34"/>
      <c r="R53" s="34"/>
      <c r="S53" s="34"/>
    </row>
    <row r="54" spans="1:19" s="17" customFormat="1" ht="48" customHeight="1">
      <c r="A54" s="40" t="s">
        <v>70</v>
      </c>
      <c r="B54" s="95" t="s">
        <v>71</v>
      </c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</row>
    <row r="55" spans="1:19" s="17" customFormat="1" ht="75" customHeight="1">
      <c r="A55" s="40"/>
      <c r="B55" s="43" t="s">
        <v>72</v>
      </c>
      <c r="C55" s="42">
        <f>SUM(C57:C83)</f>
        <v>35.1</v>
      </c>
      <c r="D55" s="42"/>
      <c r="E55" s="42">
        <f>E59+E60+E61+E63+E64+E66+E68+E70+E71+E73+E75+E77+E79+E80+E83+E57+E81</f>
        <v>167825</v>
      </c>
      <c r="F55" s="42">
        <f>F59+F60+F61+F63+F64+F66+F68+F70+F71+F73+F75+F77+F79+F80+F83+F57</f>
        <v>15.5</v>
      </c>
      <c r="G55" s="42">
        <f>G59+G60+G61+G63+G64+G66+G68+G70+G71+G73+G75+G77+G79+G80+G83+G57+G81</f>
        <v>71825</v>
      </c>
      <c r="H55" s="42">
        <f t="shared" ref="H55:I55" si="8">H59+H60+H61+H63+H64+H66+H68+H70+H71+H73+H75+H77+H79+H80+H83+H57</f>
        <v>71825</v>
      </c>
      <c r="I55" s="42">
        <f t="shared" si="8"/>
        <v>0</v>
      </c>
      <c r="J55" s="42">
        <f>J59+J60+J61+J63+J64+J66+J68+J70+J71+J73+J75+J77+J79+J80+J83+J57+J81</f>
        <v>8.5</v>
      </c>
      <c r="K55" s="42">
        <f>K59+K60+K61+K63+K64+K66+K68+K70+K71+K73+K75+K77+K79+K80+K83+K57+K81</f>
        <v>37000</v>
      </c>
      <c r="L55" s="42">
        <f>L59+L60+L61+L63+L64+L66+L68+L70+L71+L73+L75+L77+L79+L80+L83+L57+L81</f>
        <v>37000</v>
      </c>
      <c r="M55" s="42">
        <f>M59+M60+M61+M63+M64+M66+M68+M70+M71+M73+M75+M77+M79+M80+M83+M57</f>
        <v>0</v>
      </c>
      <c r="N55" s="42">
        <f t="shared" ref="N55:S55" si="9">N59+N60+N61+N63+N64+N66+N68+N70+N71+N73+N75+N77+N79+N80+N83+N57</f>
        <v>0</v>
      </c>
      <c r="O55" s="44">
        <f>O59+O60+O61+O63+O64+O66+O68+O70+O71+O73+O75+O77+O79+O80+O83+O57+O81</f>
        <v>11.100000000000001</v>
      </c>
      <c r="P55" s="42">
        <f>P59+P60+P61+P63+P64+P66+P68+P70+P71+P73+P75+P77+P79+P80+P83+P57+P81</f>
        <v>59000</v>
      </c>
      <c r="Q55" s="42">
        <f>Q59+Q60+Q61+Q63+Q64+Q66+Q68+Q70+Q71+Q73+Q75+Q77+Q79+Q80+Q83+Q57+Q81</f>
        <v>59000</v>
      </c>
      <c r="R55" s="42"/>
      <c r="S55" s="45">
        <f t="shared" si="9"/>
        <v>0</v>
      </c>
    </row>
    <row r="56" spans="1:19" ht="54.75" customHeight="1">
      <c r="A56" s="96" t="s">
        <v>30</v>
      </c>
      <c r="B56" s="97"/>
      <c r="C56" s="98"/>
      <c r="D56" s="34"/>
      <c r="E56" s="46"/>
      <c r="F56" s="34"/>
      <c r="G56" s="34"/>
      <c r="H56" s="34"/>
      <c r="I56" s="34"/>
      <c r="J56" s="34"/>
      <c r="K56" s="33"/>
      <c r="L56" s="33"/>
      <c r="M56" s="34"/>
      <c r="N56" s="34"/>
      <c r="O56" s="39"/>
      <c r="P56" s="33"/>
      <c r="Q56" s="33"/>
      <c r="R56" s="33"/>
      <c r="S56" s="34"/>
    </row>
    <row r="57" spans="1:19" ht="88.5" customHeight="1">
      <c r="A57" s="35">
        <v>1</v>
      </c>
      <c r="B57" s="36" t="s">
        <v>73</v>
      </c>
      <c r="C57" s="34">
        <f>F57+J57+O57</f>
        <v>2.8</v>
      </c>
      <c r="D57" s="42"/>
      <c r="E57" s="33">
        <f>G57+K57+P57</f>
        <v>14000</v>
      </c>
      <c r="F57" s="34"/>
      <c r="G57" s="33"/>
      <c r="H57" s="33"/>
      <c r="I57" s="33"/>
      <c r="J57" s="34">
        <v>2.8</v>
      </c>
      <c r="K57" s="33">
        <v>14000</v>
      </c>
      <c r="L57" s="33">
        <v>14000</v>
      </c>
      <c r="M57" s="34"/>
      <c r="N57" s="33"/>
      <c r="O57" s="39"/>
      <c r="P57" s="33"/>
      <c r="Q57" s="33"/>
      <c r="R57" s="33"/>
      <c r="S57" s="34"/>
    </row>
    <row r="58" spans="1:19" ht="46.5" customHeight="1">
      <c r="A58" s="99" t="s">
        <v>33</v>
      </c>
      <c r="B58" s="100"/>
      <c r="C58" s="101"/>
      <c r="D58" s="34"/>
      <c r="E58" s="46"/>
      <c r="F58" s="34"/>
      <c r="G58" s="34"/>
      <c r="H58" s="34"/>
      <c r="I58" s="34"/>
      <c r="J58" s="34"/>
      <c r="K58" s="33"/>
      <c r="L58" s="33"/>
      <c r="M58" s="34"/>
      <c r="N58" s="34"/>
      <c r="O58" s="39"/>
      <c r="P58" s="33"/>
      <c r="Q58" s="33"/>
      <c r="R58" s="33"/>
      <c r="S58" s="34"/>
    </row>
    <row r="59" spans="1:19" ht="124.5" hidden="1" customHeight="1">
      <c r="A59" s="35"/>
      <c r="B59" s="36"/>
      <c r="C59" s="34">
        <f t="shared" ref="C59:C83" si="10">F59+J59+O59</f>
        <v>0</v>
      </c>
      <c r="D59" s="42"/>
      <c r="E59" s="33">
        <f t="shared" ref="E59:E83" si="11">G59+K59+P59</f>
        <v>0</v>
      </c>
      <c r="F59" s="34"/>
      <c r="G59" s="33"/>
      <c r="H59" s="33"/>
      <c r="I59" s="33"/>
      <c r="J59" s="34"/>
      <c r="K59" s="33"/>
      <c r="L59" s="33"/>
      <c r="M59" s="34"/>
      <c r="N59" s="33"/>
      <c r="O59" s="39"/>
      <c r="P59" s="33"/>
      <c r="Q59" s="33"/>
      <c r="R59" s="33"/>
      <c r="S59" s="34"/>
    </row>
    <row r="60" spans="1:19" ht="122.25" hidden="1" customHeight="1">
      <c r="A60" s="35"/>
      <c r="B60" s="36"/>
      <c r="C60" s="34">
        <f t="shared" si="10"/>
        <v>0</v>
      </c>
      <c r="D60" s="42"/>
      <c r="E60" s="33">
        <f t="shared" si="11"/>
        <v>0</v>
      </c>
      <c r="F60" s="34"/>
      <c r="G60" s="33"/>
      <c r="H60" s="33"/>
      <c r="I60" s="33"/>
      <c r="J60" s="34"/>
      <c r="K60" s="33"/>
      <c r="L60" s="33"/>
      <c r="M60" s="34"/>
      <c r="N60" s="33"/>
      <c r="O60" s="39"/>
      <c r="P60" s="33"/>
      <c r="Q60" s="33"/>
      <c r="R60" s="33"/>
      <c r="S60" s="34"/>
    </row>
    <row r="61" spans="1:19" ht="138.75" customHeight="1">
      <c r="A61" s="35">
        <v>2</v>
      </c>
      <c r="B61" s="36" t="s">
        <v>74</v>
      </c>
      <c r="C61" s="34">
        <f t="shared" si="10"/>
        <v>6.8</v>
      </c>
      <c r="D61" s="42"/>
      <c r="E61" s="33">
        <f t="shared" si="11"/>
        <v>46291.6</v>
      </c>
      <c r="F61" s="34">
        <v>6.8</v>
      </c>
      <c r="G61" s="33">
        <f>H61</f>
        <v>46291.6</v>
      </c>
      <c r="H61" s="33">
        <v>46291.6</v>
      </c>
      <c r="I61" s="33"/>
      <c r="J61" s="34"/>
      <c r="K61" s="33"/>
      <c r="L61" s="33"/>
      <c r="M61" s="34"/>
      <c r="N61" s="33"/>
      <c r="O61" s="39"/>
      <c r="P61" s="33"/>
      <c r="Q61" s="33"/>
      <c r="R61" s="33"/>
      <c r="S61" s="34"/>
    </row>
    <row r="62" spans="1:19" ht="39" customHeight="1">
      <c r="A62" s="99" t="s">
        <v>75</v>
      </c>
      <c r="B62" s="100"/>
      <c r="C62" s="101"/>
      <c r="D62" s="47"/>
      <c r="E62" s="48"/>
      <c r="F62" s="34"/>
      <c r="G62" s="33"/>
      <c r="H62" s="33"/>
      <c r="I62" s="33"/>
      <c r="J62" s="34"/>
      <c r="K62" s="33"/>
      <c r="L62" s="33"/>
      <c r="M62" s="34"/>
      <c r="N62" s="33"/>
      <c r="O62" s="39"/>
      <c r="P62" s="33"/>
      <c r="Q62" s="33"/>
      <c r="R62" s="33"/>
      <c r="S62" s="34"/>
    </row>
    <row r="63" spans="1:19" ht="135" customHeight="1">
      <c r="A63" s="35">
        <v>3</v>
      </c>
      <c r="B63" s="36" t="s">
        <v>76</v>
      </c>
      <c r="C63" s="34">
        <f t="shared" si="10"/>
        <v>7.9</v>
      </c>
      <c r="D63" s="49"/>
      <c r="E63" s="33">
        <f t="shared" si="11"/>
        <v>39900</v>
      </c>
      <c r="F63" s="34"/>
      <c r="G63" s="33"/>
      <c r="H63" s="33"/>
      <c r="I63" s="33"/>
      <c r="J63" s="34"/>
      <c r="K63" s="33"/>
      <c r="L63" s="33"/>
      <c r="M63" s="34"/>
      <c r="N63" s="33"/>
      <c r="O63" s="39">
        <v>7.9</v>
      </c>
      <c r="P63" s="33">
        <f>Q63</f>
        <v>39900</v>
      </c>
      <c r="Q63" s="33">
        <v>39900</v>
      </c>
      <c r="R63" s="33"/>
      <c r="S63" s="34"/>
    </row>
    <row r="64" spans="1:19" ht="126" customHeight="1">
      <c r="A64" s="35">
        <v>4</v>
      </c>
      <c r="B64" s="36" t="s">
        <v>77</v>
      </c>
      <c r="C64" s="34">
        <f t="shared" si="10"/>
        <v>3.9</v>
      </c>
      <c r="D64" s="49"/>
      <c r="E64" s="33">
        <f t="shared" si="11"/>
        <v>3708.4</v>
      </c>
      <c r="F64" s="34">
        <v>3.9</v>
      </c>
      <c r="G64" s="33">
        <f>H64</f>
        <v>3708.4</v>
      </c>
      <c r="H64" s="33">
        <v>3708.4</v>
      </c>
      <c r="I64" s="33"/>
      <c r="J64" s="34"/>
      <c r="K64" s="33"/>
      <c r="L64" s="33"/>
      <c r="M64" s="34"/>
      <c r="N64" s="33"/>
      <c r="O64" s="39"/>
      <c r="P64" s="33"/>
      <c r="Q64" s="33"/>
      <c r="R64" s="33"/>
      <c r="S64" s="34"/>
    </row>
    <row r="65" spans="1:19" ht="51" customHeight="1">
      <c r="A65" s="99" t="s">
        <v>78</v>
      </c>
      <c r="B65" s="100"/>
      <c r="C65" s="101"/>
      <c r="D65" s="49"/>
      <c r="E65" s="42"/>
      <c r="F65" s="34"/>
      <c r="G65" s="33" t="s">
        <v>79</v>
      </c>
      <c r="H65" s="33"/>
      <c r="I65" s="33"/>
      <c r="J65" s="34"/>
      <c r="K65" s="33"/>
      <c r="L65" s="33"/>
      <c r="M65" s="34"/>
      <c r="N65" s="33"/>
      <c r="O65" s="39"/>
      <c r="P65" s="33"/>
      <c r="Q65" s="33"/>
      <c r="R65" s="33"/>
      <c r="S65" s="34"/>
    </row>
    <row r="66" spans="1:19" ht="178.5" customHeight="1">
      <c r="A66" s="35">
        <v>5</v>
      </c>
      <c r="B66" s="36" t="s">
        <v>80</v>
      </c>
      <c r="C66" s="34">
        <f t="shared" si="10"/>
        <v>3.2</v>
      </c>
      <c r="D66" s="49"/>
      <c r="E66" s="33">
        <f t="shared" si="11"/>
        <v>19100</v>
      </c>
      <c r="F66" s="34"/>
      <c r="G66" s="33"/>
      <c r="H66" s="33"/>
      <c r="I66" s="33"/>
      <c r="J66" s="34"/>
      <c r="K66" s="33"/>
      <c r="L66" s="33"/>
      <c r="M66" s="34"/>
      <c r="N66" s="33"/>
      <c r="O66" s="39">
        <v>3.2</v>
      </c>
      <c r="P66" s="33">
        <f>Q66</f>
        <v>19100</v>
      </c>
      <c r="Q66" s="33">
        <v>19100</v>
      </c>
      <c r="R66" s="33"/>
      <c r="S66" s="34"/>
    </row>
    <row r="67" spans="1:19" ht="57" hidden="1" customHeight="1">
      <c r="A67" s="94" t="s">
        <v>81</v>
      </c>
      <c r="B67" s="94"/>
      <c r="C67" s="34"/>
      <c r="D67" s="49"/>
      <c r="E67" s="42"/>
      <c r="F67" s="34"/>
      <c r="G67" s="33" t="s">
        <v>79</v>
      </c>
      <c r="H67" s="33"/>
      <c r="I67" s="33"/>
      <c r="J67" s="34"/>
      <c r="K67" s="33"/>
      <c r="L67" s="33"/>
      <c r="M67" s="34"/>
      <c r="N67" s="33"/>
      <c r="O67" s="39"/>
      <c r="P67" s="33"/>
      <c r="Q67" s="33"/>
      <c r="R67" s="33"/>
      <c r="S67" s="34"/>
    </row>
    <row r="68" spans="1:19" ht="114" hidden="1" customHeight="1">
      <c r="A68" s="35"/>
      <c r="B68" s="36" t="s">
        <v>82</v>
      </c>
      <c r="C68" s="34">
        <f t="shared" si="10"/>
        <v>0</v>
      </c>
      <c r="D68" s="49"/>
      <c r="E68" s="33">
        <f t="shared" si="11"/>
        <v>0</v>
      </c>
      <c r="F68" s="34"/>
      <c r="G68" s="33"/>
      <c r="H68" s="33"/>
      <c r="I68" s="33"/>
      <c r="J68" s="34"/>
      <c r="K68" s="33"/>
      <c r="L68" s="33"/>
      <c r="M68" s="34"/>
      <c r="N68" s="33"/>
      <c r="O68" s="39"/>
      <c r="P68" s="33"/>
      <c r="Q68" s="33"/>
      <c r="R68" s="33"/>
      <c r="S68" s="34"/>
    </row>
    <row r="69" spans="1:19" ht="40.5" customHeight="1">
      <c r="A69" s="99" t="s">
        <v>83</v>
      </c>
      <c r="B69" s="100"/>
      <c r="C69" s="101"/>
      <c r="D69" s="48"/>
      <c r="E69" s="48"/>
      <c r="F69" s="34"/>
      <c r="G69" s="33"/>
      <c r="H69" s="33"/>
      <c r="I69" s="33"/>
      <c r="J69" s="34"/>
      <c r="K69" s="33"/>
      <c r="L69" s="33"/>
      <c r="M69" s="34"/>
      <c r="N69" s="33"/>
      <c r="O69" s="39"/>
      <c r="P69" s="33"/>
      <c r="Q69" s="33"/>
      <c r="R69" s="33"/>
      <c r="S69" s="34"/>
    </row>
    <row r="70" spans="1:19" ht="98.25" hidden="1" customHeight="1">
      <c r="A70" s="35">
        <v>8</v>
      </c>
      <c r="B70" s="36" t="s">
        <v>84</v>
      </c>
      <c r="C70" s="34">
        <f t="shared" si="10"/>
        <v>0</v>
      </c>
      <c r="D70" s="48"/>
      <c r="E70" s="33">
        <f t="shared" si="11"/>
        <v>0</v>
      </c>
      <c r="F70" s="34"/>
      <c r="G70" s="33"/>
      <c r="H70" s="33"/>
      <c r="I70" s="33"/>
      <c r="J70" s="34"/>
      <c r="K70" s="33"/>
      <c r="L70" s="33"/>
      <c r="M70" s="34"/>
      <c r="N70" s="33"/>
      <c r="O70" s="39"/>
      <c r="P70" s="33"/>
      <c r="Q70" s="33"/>
      <c r="R70" s="33"/>
      <c r="S70" s="34"/>
    </row>
    <row r="71" spans="1:19" ht="165.75" customHeight="1">
      <c r="A71" s="35">
        <v>6</v>
      </c>
      <c r="B71" s="36" t="s">
        <v>85</v>
      </c>
      <c r="C71" s="34">
        <f t="shared" si="10"/>
        <v>4.8</v>
      </c>
      <c r="D71" s="48"/>
      <c r="E71" s="33">
        <f t="shared" si="11"/>
        <v>21825</v>
      </c>
      <c r="F71" s="34">
        <v>4.8</v>
      </c>
      <c r="G71" s="33">
        <f>H71</f>
        <v>21825</v>
      </c>
      <c r="H71" s="33">
        <v>21825</v>
      </c>
      <c r="I71" s="33"/>
      <c r="J71" s="34"/>
      <c r="K71" s="33"/>
      <c r="L71" s="33"/>
      <c r="M71" s="34"/>
      <c r="N71" s="33"/>
      <c r="O71" s="39"/>
      <c r="P71" s="33"/>
      <c r="Q71" s="33"/>
      <c r="R71" s="33"/>
      <c r="S71" s="34"/>
    </row>
    <row r="72" spans="1:19" s="50" customFormat="1" ht="61.5" hidden="1" customHeight="1">
      <c r="A72" s="94" t="s">
        <v>86</v>
      </c>
      <c r="B72" s="94"/>
      <c r="C72" s="34"/>
      <c r="D72" s="48"/>
      <c r="E72" s="48"/>
      <c r="F72" s="34"/>
      <c r="G72" s="33"/>
      <c r="H72" s="33"/>
      <c r="I72" s="33"/>
      <c r="J72" s="34"/>
      <c r="K72" s="33"/>
      <c r="L72" s="33"/>
      <c r="M72" s="34"/>
      <c r="N72" s="33"/>
      <c r="O72" s="39"/>
      <c r="P72" s="33"/>
      <c r="Q72" s="33"/>
      <c r="R72" s="33"/>
      <c r="S72" s="34"/>
    </row>
    <row r="73" spans="1:19" s="50" customFormat="1" ht="101.25" hidden="1" customHeight="1">
      <c r="A73" s="35">
        <v>10</v>
      </c>
      <c r="B73" s="36" t="s">
        <v>87</v>
      </c>
      <c r="C73" s="34">
        <f t="shared" si="10"/>
        <v>0</v>
      </c>
      <c r="D73" s="48"/>
      <c r="E73" s="33">
        <f t="shared" si="11"/>
        <v>0</v>
      </c>
      <c r="F73" s="34"/>
      <c r="G73" s="33"/>
      <c r="H73" s="33"/>
      <c r="I73" s="33"/>
      <c r="J73" s="34"/>
      <c r="K73" s="33"/>
      <c r="L73" s="33"/>
      <c r="M73" s="34"/>
      <c r="N73" s="33"/>
      <c r="O73" s="39"/>
      <c r="P73" s="33"/>
      <c r="Q73" s="33"/>
      <c r="R73" s="33"/>
      <c r="S73" s="34"/>
    </row>
    <row r="74" spans="1:19" s="50" customFormat="1" ht="52.5" hidden="1" customHeight="1">
      <c r="A74" s="94" t="s">
        <v>59</v>
      </c>
      <c r="B74" s="94"/>
      <c r="C74" s="34"/>
      <c r="D74" s="48"/>
      <c r="E74" s="48"/>
      <c r="F74" s="34"/>
      <c r="G74" s="33"/>
      <c r="H74" s="33"/>
      <c r="I74" s="33"/>
      <c r="J74" s="34"/>
      <c r="K74" s="33"/>
      <c r="L74" s="33"/>
      <c r="M74" s="34"/>
      <c r="N74" s="33"/>
      <c r="O74" s="39"/>
      <c r="P74" s="33"/>
      <c r="Q74" s="33"/>
      <c r="R74" s="33"/>
      <c r="S74" s="34"/>
    </row>
    <row r="75" spans="1:19" s="50" customFormat="1" ht="90" hidden="1" customHeight="1">
      <c r="A75" s="35">
        <v>11</v>
      </c>
      <c r="B75" s="36" t="s">
        <v>88</v>
      </c>
      <c r="C75" s="34">
        <f t="shared" si="10"/>
        <v>0</v>
      </c>
      <c r="D75" s="48"/>
      <c r="E75" s="33">
        <f t="shared" si="11"/>
        <v>0</v>
      </c>
      <c r="F75" s="34"/>
      <c r="G75" s="33"/>
      <c r="H75" s="33"/>
      <c r="I75" s="33"/>
      <c r="J75" s="34"/>
      <c r="K75" s="33"/>
      <c r="L75" s="33"/>
      <c r="M75" s="34"/>
      <c r="N75" s="33"/>
      <c r="O75" s="39"/>
      <c r="P75" s="33"/>
      <c r="Q75" s="33"/>
      <c r="R75" s="33"/>
      <c r="S75" s="34"/>
    </row>
    <row r="76" spans="1:19" s="50" customFormat="1" ht="61.5" hidden="1" customHeight="1">
      <c r="A76" s="94" t="s">
        <v>65</v>
      </c>
      <c r="B76" s="94"/>
      <c r="C76" s="34"/>
      <c r="D76" s="48"/>
      <c r="E76" s="48"/>
      <c r="F76" s="34"/>
      <c r="G76" s="33"/>
      <c r="H76" s="33"/>
      <c r="I76" s="33"/>
      <c r="J76" s="34"/>
      <c r="K76" s="33"/>
      <c r="L76" s="33"/>
      <c r="M76" s="34"/>
      <c r="N76" s="33"/>
      <c r="O76" s="39"/>
      <c r="P76" s="33"/>
      <c r="Q76" s="33"/>
      <c r="R76" s="33"/>
      <c r="S76" s="34"/>
    </row>
    <row r="77" spans="1:19" ht="96.75" hidden="1" customHeight="1">
      <c r="A77" s="35">
        <v>12</v>
      </c>
      <c r="B77" s="36" t="s">
        <v>89</v>
      </c>
      <c r="C77" s="34">
        <f t="shared" si="10"/>
        <v>0</v>
      </c>
      <c r="D77" s="48"/>
      <c r="E77" s="33">
        <f t="shared" si="11"/>
        <v>0</v>
      </c>
      <c r="F77" s="34"/>
      <c r="G77" s="33"/>
      <c r="H77" s="33"/>
      <c r="I77" s="33"/>
      <c r="J77" s="34"/>
      <c r="K77" s="33"/>
      <c r="L77" s="33"/>
      <c r="M77" s="34"/>
      <c r="N77" s="33"/>
      <c r="O77" s="39"/>
      <c r="P77" s="33"/>
      <c r="Q77" s="33"/>
      <c r="R77" s="33"/>
      <c r="S77" s="34"/>
    </row>
    <row r="78" spans="1:19" ht="45" customHeight="1">
      <c r="A78" s="99" t="s">
        <v>66</v>
      </c>
      <c r="B78" s="100"/>
      <c r="C78" s="101"/>
      <c r="D78" s="48"/>
      <c r="E78" s="48"/>
      <c r="F78" s="34"/>
      <c r="G78" s="33"/>
      <c r="H78" s="33"/>
      <c r="I78" s="33"/>
      <c r="J78" s="34"/>
      <c r="K78" s="33"/>
      <c r="L78" s="33"/>
      <c r="M78" s="34"/>
      <c r="N78" s="33"/>
      <c r="O78" s="39"/>
      <c r="P78" s="33"/>
      <c r="Q78" s="33"/>
      <c r="R78" s="33"/>
      <c r="S78" s="34"/>
    </row>
    <row r="79" spans="1:19" ht="116.25" hidden="1" customHeight="1">
      <c r="A79" s="35">
        <v>13</v>
      </c>
      <c r="B79" s="36" t="s">
        <v>90</v>
      </c>
      <c r="C79" s="34">
        <f t="shared" si="10"/>
        <v>0</v>
      </c>
      <c r="D79" s="34"/>
      <c r="E79" s="33">
        <f t="shared" si="11"/>
        <v>0</v>
      </c>
      <c r="F79" s="34"/>
      <c r="G79" s="33"/>
      <c r="H79" s="33"/>
      <c r="I79" s="33"/>
      <c r="J79" s="34"/>
      <c r="K79" s="33"/>
      <c r="L79" s="33"/>
      <c r="M79" s="34"/>
      <c r="N79" s="33"/>
      <c r="O79" s="39"/>
      <c r="P79" s="33"/>
      <c r="Q79" s="33"/>
      <c r="R79" s="33"/>
      <c r="S79" s="34"/>
    </row>
    <row r="80" spans="1:19" ht="98.25" hidden="1" customHeight="1">
      <c r="A80" s="35">
        <v>14</v>
      </c>
      <c r="B80" s="36" t="s">
        <v>91</v>
      </c>
      <c r="C80" s="34">
        <f t="shared" si="10"/>
        <v>0</v>
      </c>
      <c r="D80" s="34"/>
      <c r="E80" s="33">
        <f t="shared" si="11"/>
        <v>0</v>
      </c>
      <c r="F80" s="34"/>
      <c r="G80" s="33"/>
      <c r="H80" s="33"/>
      <c r="I80" s="33"/>
      <c r="J80" s="34"/>
      <c r="K80" s="33"/>
      <c r="L80" s="33"/>
      <c r="M80" s="34"/>
      <c r="N80" s="33"/>
      <c r="O80" s="39"/>
      <c r="P80" s="33"/>
      <c r="Q80" s="33"/>
      <c r="R80" s="33"/>
      <c r="S80" s="34"/>
    </row>
    <row r="81" spans="1:19" ht="100.5" customHeight="1">
      <c r="A81" s="35">
        <v>7</v>
      </c>
      <c r="B81" s="36" t="s">
        <v>92</v>
      </c>
      <c r="C81" s="34">
        <f t="shared" si="10"/>
        <v>5.7</v>
      </c>
      <c r="D81" s="34"/>
      <c r="E81" s="33">
        <f t="shared" si="11"/>
        <v>23000</v>
      </c>
      <c r="F81" s="34"/>
      <c r="G81" s="33"/>
      <c r="H81" s="33"/>
      <c r="I81" s="33"/>
      <c r="J81" s="34">
        <v>5.7</v>
      </c>
      <c r="K81" s="33">
        <f>L81</f>
        <v>23000</v>
      </c>
      <c r="L81" s="33">
        <v>23000</v>
      </c>
      <c r="M81" s="34"/>
      <c r="N81" s="33"/>
      <c r="O81" s="39"/>
      <c r="P81" s="33"/>
      <c r="Q81" s="33"/>
      <c r="R81" s="33"/>
      <c r="S81" s="34"/>
    </row>
    <row r="82" spans="1:19" ht="47.25" hidden="1" customHeight="1">
      <c r="A82" s="102" t="s">
        <v>68</v>
      </c>
      <c r="B82" s="103"/>
      <c r="C82" s="51"/>
      <c r="D82" s="51"/>
      <c r="E82" s="51"/>
      <c r="F82" s="52"/>
      <c r="G82" s="53"/>
      <c r="H82" s="53"/>
      <c r="I82" s="53"/>
      <c r="J82" s="54"/>
      <c r="K82" s="55"/>
      <c r="L82" s="55"/>
      <c r="M82" s="56"/>
      <c r="N82" s="55"/>
      <c r="O82" s="57"/>
      <c r="P82" s="58"/>
      <c r="Q82" s="58"/>
      <c r="R82" s="59"/>
      <c r="S82" s="60"/>
    </row>
    <row r="83" spans="1:19" ht="93" hidden="1" customHeight="1">
      <c r="A83" s="61">
        <v>16</v>
      </c>
      <c r="B83" s="62" t="s">
        <v>93</v>
      </c>
      <c r="C83" s="63">
        <f t="shared" si="10"/>
        <v>0</v>
      </c>
      <c r="D83" s="63"/>
      <c r="E83" s="64">
        <f t="shared" si="11"/>
        <v>0</v>
      </c>
      <c r="F83" s="65"/>
      <c r="G83" s="66"/>
      <c r="H83" s="66"/>
      <c r="I83" s="66"/>
      <c r="J83" s="67"/>
      <c r="K83" s="68"/>
      <c r="L83" s="68"/>
      <c r="M83" s="69"/>
      <c r="N83" s="68"/>
      <c r="O83" s="70"/>
      <c r="P83" s="71"/>
      <c r="Q83" s="71"/>
      <c r="R83" s="72"/>
      <c r="S83" s="73"/>
    </row>
    <row r="84" spans="1:19" ht="122.25" customHeight="1">
      <c r="A84" s="74"/>
      <c r="B84" s="75"/>
      <c r="C84" s="76"/>
      <c r="D84" s="76"/>
      <c r="E84" s="77"/>
      <c r="F84" s="76"/>
      <c r="G84" s="77"/>
      <c r="H84" s="77"/>
      <c r="I84" s="76"/>
      <c r="J84" s="76"/>
      <c r="K84" s="77"/>
      <c r="L84" s="77"/>
      <c r="M84" s="77"/>
      <c r="N84" s="77"/>
      <c r="O84" s="76"/>
      <c r="P84" s="77"/>
      <c r="Q84" s="77"/>
      <c r="R84" s="77"/>
      <c r="S84" s="76"/>
    </row>
    <row r="85" spans="1:19" ht="117" customHeight="1">
      <c r="A85" s="104" t="s">
        <v>94</v>
      </c>
      <c r="B85" s="104"/>
      <c r="C85" s="104"/>
      <c r="D85" s="78"/>
      <c r="E85" s="78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80"/>
      <c r="Q85" s="105" t="s">
        <v>95</v>
      </c>
      <c r="R85" s="105"/>
      <c r="S85" s="105"/>
    </row>
    <row r="86" spans="1:19" s="81" customFormat="1" ht="45" hidden="1" customHeight="1">
      <c r="A86" s="106" t="s">
        <v>96</v>
      </c>
      <c r="B86" s="106"/>
      <c r="C86" s="106"/>
      <c r="D86" s="82"/>
      <c r="E86" s="82"/>
      <c r="F86" s="82"/>
      <c r="G86" s="82"/>
      <c r="O86" s="107"/>
      <c r="P86" s="107"/>
      <c r="Q86" s="107"/>
    </row>
    <row r="87" spans="1:19" ht="40.5" hidden="1" customHeight="1">
      <c r="A87" s="106" t="s">
        <v>97</v>
      </c>
      <c r="B87" s="106"/>
      <c r="C87" s="106"/>
      <c r="D87" s="82"/>
      <c r="E87" s="82"/>
      <c r="F87" s="82"/>
      <c r="G87" s="82"/>
      <c r="P87" s="108" t="s">
        <v>98</v>
      </c>
      <c r="Q87" s="108"/>
      <c r="R87" s="108"/>
      <c r="S87" s="108"/>
    </row>
    <row r="88" spans="1:19" ht="53.25" hidden="1" customHeight="1"/>
    <row r="89" spans="1:19" ht="53.25" hidden="1" customHeight="1"/>
    <row r="90" spans="1:19" ht="53.25" hidden="1" customHeight="1"/>
    <row r="99" spans="7:18" ht="54" customHeight="1">
      <c r="G99" s="83"/>
      <c r="H99" s="84"/>
      <c r="I99" s="84"/>
      <c r="J99" s="83"/>
      <c r="K99" s="83"/>
      <c r="L99" s="84"/>
      <c r="M99" s="84"/>
      <c r="N99" s="84"/>
      <c r="O99" s="83"/>
      <c r="P99" s="83"/>
      <c r="Q99" s="84"/>
      <c r="R99" s="84"/>
    </row>
    <row r="100" spans="7:18" ht="51.75" customHeight="1"/>
  </sheetData>
  <mergeCells count="43">
    <mergeCell ref="A86:C86"/>
    <mergeCell ref="O86:Q86"/>
    <mergeCell ref="A87:C87"/>
    <mergeCell ref="P87:S87"/>
    <mergeCell ref="A76:B76"/>
    <mergeCell ref="A78:C78"/>
    <mergeCell ref="A82:B82"/>
    <mergeCell ref="A85:C85"/>
    <mergeCell ref="Q85:S85"/>
    <mergeCell ref="A65:C65"/>
    <mergeCell ref="A67:B67"/>
    <mergeCell ref="A69:C69"/>
    <mergeCell ref="A72:B72"/>
    <mergeCell ref="A74:B74"/>
    <mergeCell ref="A51:B51"/>
    <mergeCell ref="B54:S54"/>
    <mergeCell ref="A56:C56"/>
    <mergeCell ref="A58:C58"/>
    <mergeCell ref="A62:C62"/>
    <mergeCell ref="A42:B42"/>
    <mergeCell ref="A43:B43"/>
    <mergeCell ref="A44:C44"/>
    <mergeCell ref="A48:B48"/>
    <mergeCell ref="A49:B49"/>
    <mergeCell ref="B10:S10"/>
    <mergeCell ref="A18:C18"/>
    <mergeCell ref="A35:C35"/>
    <mergeCell ref="A39:C39"/>
    <mergeCell ref="A41:B41"/>
    <mergeCell ref="F1:M1"/>
    <mergeCell ref="O1:S1"/>
    <mergeCell ref="A3:S3"/>
    <mergeCell ref="A4:S4"/>
    <mergeCell ref="A6:A8"/>
    <mergeCell ref="B6:B8"/>
    <mergeCell ref="C6:E6"/>
    <mergeCell ref="F6:I6"/>
    <mergeCell ref="J6:N6"/>
    <mergeCell ref="O6:S6"/>
    <mergeCell ref="C7:D7"/>
    <mergeCell ref="H7:I7"/>
    <mergeCell ref="L7:N7"/>
    <mergeCell ref="Q7:S7"/>
  </mergeCells>
  <pageMargins left="0.70866141732283461" right="0.39370078740157477" top="1.181102362204725" bottom="0.39370078740157477" header="0.31496062992125984" footer="0"/>
  <pageSetup paperSize="9" scale="22" firstPageNumber="2" fitToWidth="0" fitToHeight="0" orientation="landscape" useFirstPageNumber="1"/>
  <headerFooter scaleWithDoc="0">
    <oddHeader>&amp;C&amp;P</oddHeader>
    <evenHeader>&amp;C&amp;26 3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Р7-Офис/7.2.2.0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Изменения  стройка (4)</vt:lpstr>
      <vt:lpstr>'Изменения  стройка (4)'!Print_Titles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Рязанцева</dc:creator>
  <cp:lastModifiedBy>Рязанцева</cp:lastModifiedBy>
  <cp:revision>5</cp:revision>
  <dcterms:created xsi:type="dcterms:W3CDTF">2024-10-23T10:19:05Z</dcterms:created>
  <dcterms:modified xsi:type="dcterms:W3CDTF">2024-12-27T12:34:08Z</dcterms:modified>
</cp:coreProperties>
</file>