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4. Мероприятия КПМ 2 18.11.24" sheetId="1" state="visible" r:id="rId3"/>
    <sheet name="5. Финанс. обеспеч. УТОЧ 21.11." sheetId="2" state="visible" r:id="rId4"/>
  </sheets>
  <definedNames>
    <definedName function="false" hidden="false" localSheetId="0" name="_xlnm.Print_Area" vbProcedure="false">'4. Мероприятия КПМ 2 18.11.24'!$A$2:$N$34</definedName>
    <definedName function="false" hidden="false" localSheetId="0" name="_xlnm.Print_Titles" vbProcedure="false">'4. Мероприятия КПМ 2 18.11.24'!$7:$9</definedName>
    <definedName function="false" hidden="false" localSheetId="1" name="_xlnm.Print_Area" vbProcedure="false">'5. Финанс. обеспеч. УТОЧ 21.11.'!$A$1:$M$128</definedName>
    <definedName function="false" hidden="false" localSheetId="1" name="_xlnm.Print_Titles" vbProcedure="false">'5. Финанс. обеспеч. УТОЧ 21.11.'!$4:$6</definedName>
    <definedName function="false" hidden="false" localSheetId="0" name="Print_Titles" vbProcedure="false">'4. Мероприятия КПМ 2 18.11.24'!$7:$9</definedName>
    <definedName function="false" hidden="false" localSheetId="1" name="Print_Titles" vbProcedure="false">'5. Финанс. обеспеч. УТОЧ 21.11.'!$4:$6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F15" authorId="0">
      <text>
        <r>
          <rPr>
            <sz val="10"/>
            <rFont val="Arial"/>
            <family val="2"/>
          </rPr>
          <t xml:space="preserve">vinogradova:</t>
        </r>
        <r>
          <rPr>
            <sz val="9"/>
            <rFont val="Tahoma"/>
            <family val="2"/>
            <charset val="204"/>
          </rPr>
          <t xml:space="preserve">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<sst xmlns="http://schemas.openxmlformats.org/spreadsheetml/2006/main" count="258" uniqueCount="108">
  <si>
    <t xml:space="preserve">IX. Паспорт комплекса процессных мероприятий «Создание условий для организации транспортного обслуживания населения» </t>
  </si>
  <si>
    <t xml:space="preserve">(далее –  комплекс процессных мероприятий 2)</t>
  </si>
  <si>
    <t xml:space="preserve">4. Перечень мероприятий (результатов) комплекса процессных мероприятий 2</t>
  </si>
  <si>
    <t xml:space="preserve">№ п/п</t>
  </si>
  <si>
    <t xml:space="preserve">Наименование мероприятия (результата)</t>
  </si>
  <si>
    <t xml:space="preserve">Тип мероприятия (результата)</t>
  </si>
  <si>
    <t xml:space="preserve">Единица измерения (по ОКЕИ)</t>
  </si>
  <si>
    <t xml:space="preserve">Базовое значение</t>
  </si>
  <si>
    <t xml:space="preserve">Значения мероприятия (результата) по годам (накопительным итогом /               дискретно в отчетном периоде)</t>
  </si>
  <si>
    <t xml:space="preserve">Связь с показателями комплекса процессных мероприятий</t>
  </si>
  <si>
    <t xml:space="preserve">значение</t>
  </si>
  <si>
    <t xml:space="preserve">1. Создание условий для организации транспортного обслуживания населения</t>
  </si>
  <si>
    <t xml:space="preserve">1.1.</t>
  </si>
  <si>
    <t xml:space="preserve">Организованы перевозки населения на пригородных межмуниципальных маршрутах автобусным транспортом </t>
  </si>
  <si>
    <t xml:space="preserve">Оказание услуг (выполнение работ)</t>
  </si>
  <si>
    <t xml:space="preserve">Маршруты</t>
  </si>
  <si>
    <t xml:space="preserve">Пассажиропоток                             на общественном автомобильном и пригородном железнодорожном транспорте</t>
  </si>
  <si>
    <t xml:space="preserve">Предоставлены субвенции на организацию транспортного обслуживания населения в пригородном межмуниципальном сообщении</t>
  </si>
  <si>
    <t xml:space="preserve">1.2.</t>
  </si>
  <si>
    <t xml:space="preserve"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в городском или пригородном сообщении</t>
  </si>
  <si>
    <t xml:space="preserve">Образовательные организации </t>
  </si>
  <si>
    <t xml:space="preserve">   </t>
  </si>
  <si>
    <t xml:space="preserve">  </t>
  </si>
  <si>
    <t xml:space="preserve"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                                                                    Порядок предоставления и распределения  субсидий бюджетам муниципальных районов, городских и муниципальных округов Белгородской области на компенсацию потерь в доходах перевозчикам, предоставляющим льготный проезд студентам     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в городском или пригородном сообщении на территории Белгородской области приведен в приложении № 11 к государственной программе</t>
  </si>
  <si>
    <t xml:space="preserve"> </t>
  </si>
  <si>
    <t xml:space="preserve">1.3.</t>
  </si>
  <si>
    <t xml:space="preserve">Обеспечен льготный проезд обучающихся, студентов     и аспирантов образовательных организаций                     из малообеспеченных (малоимущих) семей в автобусах по межмуниципальным пригородным маршрутам            в соответствии с принятыми заявлениями </t>
  </si>
  <si>
    <t xml:space="preserve">Процент</t>
  </si>
  <si>
    <t xml:space="preserve"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</si>
  <si>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 xml:space="preserve">1.4.</t>
  </si>
  <si>
    <t xml:space="preserve">Обеспечено наличие сотрудников органов местного самоуправления, осуществляющих полномочия           по установлению регулируемых тарифов на перевозки по муниципальным маршрутам регулярных перевозок</t>
  </si>
  <si>
    <t xml:space="preserve">Человек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</si>
  <si>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</si>
  <si>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 xml:space="preserve">1.5.</t>
  </si>
  <si>
    <t xml:space="preserve">Организован льготный проезд населения                         на автобусных маршрутах к дачным и садово-огородным участкам</t>
  </si>
  <si>
    <t xml:space="preserve">Тыс. пассажиров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</si>
  <si>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</si>
  <si>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 xml:space="preserve">1.6.</t>
  </si>
  <si>
    <t xml:space="preserve">Организовано транспортное обслуживание населения автобусными маршрутами на территории Белгородской агломерации</t>
  </si>
  <si>
    <t xml:space="preserve">Приобретение товаров, работ, услуг</t>
  </si>
  <si>
    <t xml:space="preserve"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</si>
  <si>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 xml:space="preserve">1.7.</t>
  </si>
  <si>
    <t xml:space="preserve">Приобретен подвижной состав пассажирского транспорта общего пользования</t>
  </si>
  <si>
    <t xml:space="preserve">Шт. автобусов</t>
  </si>
  <si>
    <t xml:space="preserve">-</t>
  </si>
  <si>
    <t xml:space="preserve"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</t>
  </si>
  <si>
    <t xml:space="preserve">1.8.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</si>
  <si>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</si>
  <si>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 xml:space="preserve"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</si>
  <si>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 xml:space="preserve">1.9.</t>
  </si>
  <si>
    <t xml:space="preserve">Организован льготный проезд учащихся железнодорожным транспортом в пригородном сообщении</t>
  </si>
  <si>
    <t xml:space="preserve"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</si>
  <si>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 xml:space="preserve">Организован льготный проезд детей в возрасте 5-7 лет железнодорожным транспортом в пригородном сообщении</t>
  </si>
  <si>
    <t xml:space="preserve">Пассажиропоток на общественном автомобильном и пригородном железнодорожном транспорте</t>
  </si>
  <si>
    <t xml:space="preserve"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</si>
  <si>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 xml:space="preserve">1.10.</t>
  </si>
  <si>
    <t xml:space="preserve">Организован льготный проезд населения                         на пригородном железнодорожном транспорте                к дачным и садово-огородным участкам</t>
  </si>
  <si>
    <t xml:space="preserve"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</si>
  <si>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 xml:space="preserve">1.11.</t>
  </si>
  <si>
    <t xml:space="preserve">Организованы межрегиональные перевозки населения воздушным транспортом в салонах экономического класса по специальному тарифу</t>
  </si>
  <si>
    <t xml:space="preserve">Процент 
выполнения от предусмотренных рейсов
(не менее)</t>
  </si>
  <si>
    <t xml:space="preserve">Предоставлены субсидии организациям воздушного транспорта на осуществление региональных воздушных перевозок пассажиров</t>
  </si>
  <si>
    <t xml:space="preserve">IX. Паспорт комплекса процессных мероприятий «Создание условий для организации транспортного обслуживания населения»                                                                                                                                                                                                         (далее –  комплекс процессных мероприятий 2)</t>
  </si>
  <si>
    <t xml:space="preserve">5. Финансовое обеспечение комплекса процессных мероприятий 2</t>
  </si>
  <si>
    <t xml:space="preserve">Наименование мероприятия (результата)/ источник финансового обеспечения</t>
  </si>
  <si>
    <t xml:space="preserve">Код бюджетной классификации</t>
  </si>
  <si>
    <t xml:space="preserve">Объем финансового обеспечения по годам реализации, тыс. рублей</t>
  </si>
  <si>
    <t xml:space="preserve">ГРБС / Рз / Пр / ЦСР / ВР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</si>
  <si>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</si>
  <si>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</si>
  <si>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</si>
  <si>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</si>
  <si>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</si>
  <si>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</si>
  <si>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</si>
  <si>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Всего</t>
  </si>
  <si>
    <t xml:space="preserve">Комплекс процессных мероприятий  «Создание условий для организации транспортного обслуживания населения» всего, в том числе:</t>
  </si>
  <si>
    <t xml:space="preserve">Региональный бюджет (всего), из них: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</si>
  <si>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</si>
  <si>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</si>
  <si>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- 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</si>
  <si>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</si>
  <si>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</si>
  <si>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</si>
  <si>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</si>
  <si>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Мероприятие "Организация транспортного обслуживания населения автомобильным транспортом"</t>
  </si>
  <si>
    <t xml:space="preserve">Организованы перевозки населения на пригородных межмуниципальных машрутах автобусным транспортом </t>
  </si>
  <si>
    <t xml:space="preserve">04 08</t>
  </si>
  <si>
    <t xml:space="preserve">10 4 02 73810</t>
  </si>
  <si>
    <t xml:space="preserve"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</si>
  <si>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 xml:space="preserve">10 4 02 73830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</si>
  <si>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в автобусах по межмуниципальным пригородным маршрутам                          в соответствии с принятыми заявлениями </t>
  </si>
  <si>
    <t xml:space="preserve">10 03</t>
  </si>
  <si>
    <t xml:space="preserve">Обеспечено наличие сотрудников органов местного самоуправления, осуществляющих полномочия по установлению регулируемых тарифов       на перевозки по муниципальным маршрутам регулярных перевозок</t>
  </si>
  <si>
    <t xml:space="preserve">10 4 02 73850</t>
  </si>
  <si>
    <t xml:space="preserve">Организован льготный проезд населения на автобусных маршрутах             к дачным и садово-огородным участкам</t>
  </si>
  <si>
    <t xml:space="preserve">      </t>
  </si>
  <si>
    <t xml:space="preserve">10 4 02 73860</t>
  </si>
  <si>
    <t xml:space="preserve">10 4 02 21340 </t>
  </si>
  <si>
    <t xml:space="preserve">10 4 02 2144Ф </t>
  </si>
  <si>
    <t xml:space="preserve">10 4 02 97001</t>
  </si>
  <si>
    <t xml:space="preserve">10 4 02 60420</t>
  </si>
  <si>
    <t xml:space="preserve">Организован льготный проезд учащихся железнодорожным транспортом      в пригородном сообщении</t>
  </si>
  <si>
    <t xml:space="preserve">10 4 02 60430</t>
  </si>
  <si>
    <t xml:space="preserve">10 4 02 60520</t>
  </si>
  <si>
    <t xml:space="preserve">Организован льготный проезд населения на пригородном железнодорожном транспорте к дачным и садово-огородным участкам</t>
  </si>
  <si>
    <t xml:space="preserve">10 4 02 60480</t>
  </si>
  <si>
    <t xml:space="preserve">10 4 02 60440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</si>
</sst>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#,##0.0"/>
    <numFmt numFmtId="167" formatCode="@"/>
    <numFmt numFmtId="168" formatCode="#,##0.00"/>
    <numFmt numFmtId="169" formatCode="0.0"/>
    <numFmt numFmtId="170" formatCode="General"/>
  </numFmts>
  <fonts count="21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i val="true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b val="true"/>
      <sz val="13"/>
      <color theme="1"/>
      <name val="Times New Roman"/>
      <family val="1"/>
      <charset val="204"/>
    </font>
    <font>
      <b val="true"/>
      <sz val="13"/>
      <color theme="1"/>
      <name val="Times New Roman"/>
      <family val="1"/>
      <charset val="1"/>
    </font>
    <font>
      <b val="true"/>
      <sz val="12"/>
      <color theme="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9"/>
      <name val="Tahoma"/>
      <family val="2"/>
      <charset val="204"/>
    </font>
    <font>
      <b val="true"/>
      <sz val="14"/>
      <color theme="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  <font>
      <i val="true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1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9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9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1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19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2" borderId="2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9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2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3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2" shrinkToFit="false"/>
      <protection locked="true" hidden="false"/>
    </xf>
    <xf numFmtId="166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Arial" pitchFamily="0" charset="1"/>
        <a:cs typeface="Arial" pitchFamily="0" charset="1"/>
      </a:majorFont>
      <a:minorFont>
        <a:latin typeface="Calibri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 l="0" t="0" r="0" b="0"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W34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80" zoomScalePageLayoutView="95" workbookViewId="0">
      <selection pane="topLeft" activeCell="A10" activeCellId="0" sqref="A10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2" width="48.29"/>
    <col collapsed="false" customWidth="true" hidden="false" outlineLevel="0" max="3" min="3" style="1" width="15.85"/>
    <col collapsed="false" customWidth="true" hidden="false" outlineLevel="0" max="4" min="4" style="1" width="20.29"/>
    <col collapsed="false" customWidth="true" hidden="false" outlineLevel="0" max="5" min="5" style="2" width="13.57"/>
    <col collapsed="false" customWidth="true" hidden="false" outlineLevel="0" max="6" min="6" style="2" width="11.14"/>
    <col collapsed="false" customWidth="true" hidden="false" outlineLevel="0" max="7" min="7" style="2" width="11"/>
    <col collapsed="false" customWidth="true" hidden="false" outlineLevel="0" max="8" min="8" style="2" width="9.29"/>
    <col collapsed="false" customWidth="true" hidden="false" outlineLevel="0" max="9" min="9" style="2" width="10.14"/>
    <col collapsed="false" customWidth="true" hidden="false" outlineLevel="0" max="10" min="10" style="2" width="9.71"/>
    <col collapsed="false" customWidth="true" hidden="false" outlineLevel="0" max="11" min="11" style="2" width="12.15"/>
    <col collapsed="false" customWidth="true" hidden="false" outlineLevel="0" max="12" min="12" style="2" width="11.14"/>
    <col collapsed="false" customWidth="true" hidden="false" outlineLevel="0" max="13" min="13" style="2" width="11.71"/>
    <col collapsed="false" customWidth="true" hidden="false" outlineLevel="0" max="14" min="14" style="2" width="29.78"/>
    <col collapsed="false" customWidth="false" hidden="false" outlineLevel="0" max="16384" min="15" style="2" width="9.14"/>
  </cols>
  <sheetData>
    <row r="1" s="6" customFormat="true" ht="15.75" hidden="false" customHeight="false" outlineLevel="0" collapsed="false">
      <c r="A1" s="3" t="str">
        <f aca="false">HYPERLINK("#Оглавление!A1", "Назад в оглавление")</f>
        <v>Назад в оглавление</v>
      </c>
      <c r="B1" s="4"/>
      <c r="C1" s="5"/>
      <c r="D1" s="5"/>
    </row>
    <row r="2" customFormat="false" ht="0.75" hidden="false" customHeight="true" outlineLevel="0" collapsed="false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customFormat="false" ht="21.9" hidden="false" customHeight="true" outlineLevel="0" collapsed="false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Format="false" ht="18.4" hidden="false" customHeight="true" outlineLevel="0" collapsed="false">
      <c r="A4" s="9" t="s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customFormat="false" ht="43" hidden="false" customHeight="true" outlineLevel="0" collapsed="false">
      <c r="A5" s="10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12.75" hidden="false" customHeight="true" outlineLevel="0" collapsed="false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36.75" hidden="false" customHeight="true" outlineLevel="0" collapsed="false">
      <c r="A7" s="12" t="s">
        <v>3</v>
      </c>
      <c r="B7" s="12" t="s">
        <v>4</v>
      </c>
      <c r="C7" s="12" t="s">
        <v>5</v>
      </c>
      <c r="D7" s="12" t="s">
        <v>6</v>
      </c>
      <c r="E7" s="12" t="s">
        <v>7</v>
      </c>
      <c r="F7" s="12"/>
      <c r="G7" s="12" t="s">
        <v>8</v>
      </c>
      <c r="H7" s="12"/>
      <c r="I7" s="12"/>
      <c r="J7" s="12"/>
      <c r="K7" s="12"/>
      <c r="L7" s="12"/>
      <c r="M7" s="12"/>
      <c r="N7" s="12" t="s">
        <v>9</v>
      </c>
    </row>
    <row r="8" customFormat="false" ht="31.5" hidden="false" customHeight="true" outlineLevel="0" collapsed="false">
      <c r="A8" s="12"/>
      <c r="B8" s="12"/>
      <c r="C8" s="12"/>
      <c r="D8" s="12"/>
      <c r="E8" s="12" t="s">
        <v>10</v>
      </c>
      <c r="F8" s="12" t="n">
        <v>2022</v>
      </c>
      <c r="G8" s="12" t="n">
        <v>2024</v>
      </c>
      <c r="H8" s="12" t="n">
        <v>2025</v>
      </c>
      <c r="I8" s="12" t="n">
        <v>2026</v>
      </c>
      <c r="J8" s="12" t="n">
        <v>2027</v>
      </c>
      <c r="K8" s="12" t="n">
        <v>2028</v>
      </c>
      <c r="L8" s="12" t="n">
        <v>2029</v>
      </c>
      <c r="M8" s="12" t="n">
        <v>2030</v>
      </c>
      <c r="N8" s="12"/>
    </row>
    <row r="9" customFormat="false" ht="23.25" hidden="false" customHeight="true" outlineLevel="0" collapsed="false">
      <c r="A9" s="13" t="n">
        <v>1</v>
      </c>
      <c r="B9" s="12" t="n">
        <v>2</v>
      </c>
      <c r="C9" s="12" t="n">
        <v>3</v>
      </c>
      <c r="D9" s="12" t="n">
        <v>4</v>
      </c>
      <c r="E9" s="12" t="n">
        <v>5</v>
      </c>
      <c r="F9" s="12" t="n">
        <v>6</v>
      </c>
      <c r="G9" s="12" t="n">
        <v>7</v>
      </c>
      <c r="H9" s="12" t="n">
        <v>8</v>
      </c>
      <c r="I9" s="12" t="n">
        <v>9</v>
      </c>
      <c r="J9" s="12" t="n">
        <v>10</v>
      </c>
      <c r="K9" s="12" t="n">
        <v>11</v>
      </c>
      <c r="L9" s="12" t="n">
        <v>12</v>
      </c>
      <c r="M9" s="12" t="n">
        <v>13</v>
      </c>
      <c r="N9" s="12" t="n">
        <v>14</v>
      </c>
    </row>
    <row r="10" customFormat="false" ht="24.75" hidden="false" customHeight="true" outlineLevel="0" collapsed="false">
      <c r="A10" s="14" t="s">
        <v>11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customFormat="false" ht="88.5" hidden="false" customHeight="true" outlineLevel="0" collapsed="false">
      <c r="A11" s="15" t="s">
        <v>12</v>
      </c>
      <c r="B11" s="16" t="s">
        <v>13</v>
      </c>
      <c r="C11" s="17" t="s">
        <v>14</v>
      </c>
      <c r="D11" s="18" t="s">
        <v>15</v>
      </c>
      <c r="E11" s="19" t="n">
        <v>28</v>
      </c>
      <c r="F11" s="17" t="n">
        <v>2022</v>
      </c>
      <c r="G11" s="19" t="n">
        <v>28</v>
      </c>
      <c r="H11" s="19" t="n">
        <v>28</v>
      </c>
      <c r="I11" s="19" t="n">
        <v>28</v>
      </c>
      <c r="J11" s="19" t="n">
        <v>28</v>
      </c>
      <c r="K11" s="19" t="n">
        <v>28</v>
      </c>
      <c r="L11" s="19" t="n">
        <v>28</v>
      </c>
      <c r="M11" s="20" t="n">
        <v>28</v>
      </c>
      <c r="N11" s="21" t="s">
        <v>16</v>
      </c>
    </row>
    <row r="12" customFormat="false" ht="25.5" hidden="false" customHeight="true" outlineLevel="0" collapsed="false">
      <c r="A12" s="15"/>
      <c r="B12" s="22" t="s">
        <v>17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</row>
    <row r="13" customFormat="false" ht="89.25" hidden="false" customHeight="true" outlineLevel="0" collapsed="false">
      <c r="A13" s="15" t="s">
        <v>18</v>
      </c>
      <c r="B13" s="16" t="s">
        <v>19</v>
      </c>
      <c r="C13" s="17" t="s">
        <v>14</v>
      </c>
      <c r="D13" s="18" t="s">
        <v>20</v>
      </c>
      <c r="E13" s="19" t="n">
        <v>46</v>
      </c>
      <c r="F13" s="17" t="n">
        <v>2022</v>
      </c>
      <c r="G13" s="19" t="n">
        <v>46</v>
      </c>
      <c r="H13" s="19" t="n">
        <v>46</v>
      </c>
      <c r="I13" s="19" t="n">
        <v>46</v>
      </c>
      <c r="J13" s="19" t="n">
        <v>46</v>
      </c>
      <c r="K13" s="19" t="n">
        <v>46</v>
      </c>
      <c r="L13" s="19" t="n">
        <v>46</v>
      </c>
      <c r="M13" s="20" t="n">
        <v>46</v>
      </c>
      <c r="N13" s="21" t="s">
        <v>16</v>
      </c>
      <c r="V13" s="2" t="s">
        <v>21</v>
      </c>
      <c r="W13" s="2" t="s">
        <v>22</v>
      </c>
    </row>
    <row r="14" customFormat="false" ht="87.15" hidden="false" customHeight="true" outlineLevel="0" collapsed="false">
      <c r="A14" s="15"/>
      <c r="B14" s="22" t="s">
        <v>23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" t="s">
        <v>24</v>
      </c>
    </row>
    <row r="15" customFormat="false" ht="101.3" hidden="false" customHeight="true" outlineLevel="0" collapsed="false">
      <c r="A15" s="15" t="s">
        <v>25</v>
      </c>
      <c r="B15" s="16" t="s">
        <v>26</v>
      </c>
      <c r="C15" s="17" t="s">
        <v>14</v>
      </c>
      <c r="D15" s="18" t="s">
        <v>27</v>
      </c>
      <c r="E15" s="19" t="n">
        <v>100</v>
      </c>
      <c r="F15" s="17" t="n">
        <v>2021</v>
      </c>
      <c r="G15" s="19" t="n">
        <v>100</v>
      </c>
      <c r="H15" s="19" t="n">
        <v>100</v>
      </c>
      <c r="I15" s="19" t="n">
        <v>100</v>
      </c>
      <c r="J15" s="19" t="n">
        <v>100</v>
      </c>
      <c r="K15" s="19" t="n">
        <v>100</v>
      </c>
      <c r="L15" s="19" t="n">
        <v>100</v>
      </c>
      <c r="M15" s="20" t="n">
        <v>100</v>
      </c>
      <c r="N15" s="21" t="s">
        <v>16</v>
      </c>
    </row>
    <row r="16" customFormat="false" ht="41.25" hidden="false" customHeight="true" outlineLevel="0" collapsed="false">
      <c r="A16" s="15"/>
      <c r="B16" s="22" t="s">
        <v>28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customFormat="false" ht="99.75" hidden="false" customHeight="true" outlineLevel="0" collapsed="false">
      <c r="A17" s="15" t="s">
        <v>29</v>
      </c>
      <c r="B17" s="16" t="s">
        <v>30</v>
      </c>
      <c r="C17" s="17" t="s">
        <v>14</v>
      </c>
      <c r="D17" s="18" t="s">
        <v>31</v>
      </c>
      <c r="E17" s="19" t="n">
        <v>0</v>
      </c>
      <c r="F17" s="17" t="n">
        <v>2022</v>
      </c>
      <c r="G17" s="19" t="n">
        <v>20</v>
      </c>
      <c r="H17" s="19" t="n">
        <v>20</v>
      </c>
      <c r="I17" s="19" t="n">
        <v>20</v>
      </c>
      <c r="J17" s="19" t="n">
        <v>20</v>
      </c>
      <c r="K17" s="19" t="n">
        <v>20</v>
      </c>
      <c r="L17" s="19" t="n">
        <v>20</v>
      </c>
      <c r="M17" s="20" t="n">
        <v>20</v>
      </c>
      <c r="N17" s="21" t="s">
        <v>16</v>
      </c>
    </row>
    <row r="18" customFormat="false" ht="33" hidden="false" customHeight="true" outlineLevel="0" collapsed="false">
      <c r="A18" s="15"/>
      <c r="B18" s="23" t="s">
        <v>32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customFormat="false" ht="81.75" hidden="false" customHeight="true" outlineLevel="0" collapsed="false">
      <c r="A19" s="24" t="s">
        <v>33</v>
      </c>
      <c r="B19" s="25" t="s">
        <v>34</v>
      </c>
      <c r="C19" s="26" t="s">
        <v>14</v>
      </c>
      <c r="D19" s="27" t="s">
        <v>35</v>
      </c>
      <c r="E19" s="28" t="n">
        <v>150</v>
      </c>
      <c r="F19" s="17" t="n">
        <v>2022</v>
      </c>
      <c r="G19" s="28" t="n">
        <v>150</v>
      </c>
      <c r="H19" s="28" t="n">
        <v>150</v>
      </c>
      <c r="I19" s="28" t="n">
        <v>150</v>
      </c>
      <c r="J19" s="28" t="n">
        <v>150</v>
      </c>
      <c r="K19" s="28" t="n">
        <v>150</v>
      </c>
      <c r="L19" s="28" t="n">
        <v>150</v>
      </c>
      <c r="M19" s="29" t="n">
        <v>150</v>
      </c>
      <c r="N19" s="21" t="s">
        <v>16</v>
      </c>
      <c r="V19" s="2" t="s">
        <v>22</v>
      </c>
    </row>
    <row r="20" customFormat="false" ht="39.75" hidden="false" customHeight="true" outlineLevel="0" collapsed="false">
      <c r="A20" s="30"/>
      <c r="B20" s="31" t="s">
        <v>36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</row>
    <row r="21" customFormat="false" ht="84.75" hidden="false" customHeight="true" outlineLevel="0" collapsed="false">
      <c r="A21" s="15" t="s">
        <v>37</v>
      </c>
      <c r="B21" s="32" t="s">
        <v>38</v>
      </c>
      <c r="C21" s="17" t="s">
        <v>39</v>
      </c>
      <c r="D21" s="17" t="s">
        <v>15</v>
      </c>
      <c r="E21" s="19" t="n">
        <v>124</v>
      </c>
      <c r="F21" s="17" t="n">
        <v>2022</v>
      </c>
      <c r="G21" s="19" t="n">
        <v>134</v>
      </c>
      <c r="H21" s="19" t="n">
        <v>130</v>
      </c>
      <c r="I21" s="19" t="n">
        <v>130</v>
      </c>
      <c r="J21" s="19" t="n">
        <v>130</v>
      </c>
      <c r="K21" s="19" t="n">
        <v>130</v>
      </c>
      <c r="L21" s="19" t="n">
        <v>130</v>
      </c>
      <c r="M21" s="19" t="n">
        <v>130</v>
      </c>
      <c r="N21" s="23" t="s">
        <v>16</v>
      </c>
    </row>
    <row r="22" customFormat="false" ht="36.75" hidden="false" customHeight="true" outlineLevel="0" collapsed="false">
      <c r="A22" s="15"/>
      <c r="B22" s="22" t="s">
        <v>40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customFormat="false" ht="87.75" hidden="false" customHeight="true" outlineLevel="0" collapsed="false">
      <c r="A23" s="33" t="s">
        <v>41</v>
      </c>
      <c r="B23" s="25" t="s">
        <v>42</v>
      </c>
      <c r="C23" s="17" t="s">
        <v>39</v>
      </c>
      <c r="D23" s="27" t="s">
        <v>43</v>
      </c>
      <c r="E23" s="34" t="s">
        <v>44</v>
      </c>
      <c r="F23" s="34" t="s">
        <v>44</v>
      </c>
      <c r="G23" s="34" t="n">
        <f aca="false">43+8</f>
        <v>51</v>
      </c>
      <c r="H23" s="34" t="s">
        <v>44</v>
      </c>
      <c r="I23" s="34" t="s">
        <v>44</v>
      </c>
      <c r="J23" s="34" t="s">
        <v>44</v>
      </c>
      <c r="K23" s="34" t="s">
        <v>44</v>
      </c>
      <c r="L23" s="34" t="s">
        <v>44</v>
      </c>
      <c r="M23" s="35" t="s">
        <v>44</v>
      </c>
      <c r="N23" s="21" t="s">
        <v>16</v>
      </c>
    </row>
    <row r="24" customFormat="false" ht="32.25" hidden="false" customHeight="true" outlineLevel="0" collapsed="false">
      <c r="A24" s="15"/>
      <c r="B24" s="22" t="s">
        <v>45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customFormat="false" ht="75.75" hidden="false" customHeight="true" outlineLevel="0" collapsed="false">
      <c r="A25" s="15" t="s">
        <v>46</v>
      </c>
      <c r="B25" s="16" t="s">
        <v>47</v>
      </c>
      <c r="C25" s="17" t="s">
        <v>14</v>
      </c>
      <c r="D25" s="18" t="s">
        <v>27</v>
      </c>
      <c r="E25" s="36" t="n">
        <v>99.9</v>
      </c>
      <c r="F25" s="17" t="n">
        <v>2022</v>
      </c>
      <c r="G25" s="19" t="n">
        <v>95</v>
      </c>
      <c r="H25" s="19" t="n">
        <v>95</v>
      </c>
      <c r="I25" s="19" t="n">
        <v>95</v>
      </c>
      <c r="J25" s="19" t="n">
        <v>95</v>
      </c>
      <c r="K25" s="19" t="n">
        <v>95</v>
      </c>
      <c r="L25" s="19" t="n">
        <v>95</v>
      </c>
      <c r="M25" s="20" t="n">
        <v>95</v>
      </c>
      <c r="N25" s="21" t="s">
        <v>16</v>
      </c>
      <c r="S25" s="2" t="s">
        <v>21</v>
      </c>
    </row>
    <row r="26" customFormat="false" ht="39.75" hidden="false" customHeight="true" outlineLevel="0" collapsed="false">
      <c r="A26" s="15"/>
      <c r="B26" s="22" t="s">
        <v>48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customFormat="false" ht="87.75" hidden="false" customHeight="true" outlineLevel="0" collapsed="false">
      <c r="A27" s="15" t="s">
        <v>49</v>
      </c>
      <c r="B27" s="16" t="s">
        <v>50</v>
      </c>
      <c r="C27" s="17" t="s">
        <v>14</v>
      </c>
      <c r="D27" s="27" t="s">
        <v>35</v>
      </c>
      <c r="E27" s="19" t="n">
        <v>95</v>
      </c>
      <c r="F27" s="17" t="n">
        <v>2022</v>
      </c>
      <c r="G27" s="19" t="n">
        <v>104</v>
      </c>
      <c r="H27" s="19" t="n">
        <v>104</v>
      </c>
      <c r="I27" s="19" t="n">
        <v>104</v>
      </c>
      <c r="J27" s="19" t="n">
        <v>104</v>
      </c>
      <c r="K27" s="19" t="n">
        <v>104</v>
      </c>
      <c r="L27" s="19" t="n">
        <v>104</v>
      </c>
      <c r="M27" s="20" t="n">
        <v>104</v>
      </c>
      <c r="N27" s="21" t="s">
        <v>16</v>
      </c>
      <c r="V27" s="2" t="s">
        <v>24</v>
      </c>
    </row>
    <row r="28" customFormat="false" ht="41.25" hidden="false" customHeight="true" outlineLevel="0" collapsed="false">
      <c r="A28" s="15"/>
      <c r="B28" s="22" t="s">
        <v>51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customFormat="false" ht="99.75" hidden="true" customHeight="true" outlineLevel="0" collapsed="false">
      <c r="A29" s="24"/>
      <c r="B29" s="37" t="s">
        <v>52</v>
      </c>
      <c r="C29" s="38" t="s">
        <v>14</v>
      </c>
      <c r="D29" s="39" t="s">
        <v>35</v>
      </c>
      <c r="E29" s="40" t="n">
        <v>1294</v>
      </c>
      <c r="F29" s="38" t="n">
        <v>2022</v>
      </c>
      <c r="G29" s="40" t="n">
        <v>1200</v>
      </c>
      <c r="H29" s="40" t="n">
        <v>1200</v>
      </c>
      <c r="I29" s="40" t="n">
        <v>1200</v>
      </c>
      <c r="J29" s="40" t="n">
        <v>1200</v>
      </c>
      <c r="K29" s="40" t="n">
        <v>1200</v>
      </c>
      <c r="L29" s="40" t="n">
        <v>1200</v>
      </c>
      <c r="M29" s="41" t="n">
        <v>1200</v>
      </c>
      <c r="N29" s="42" t="s">
        <v>53</v>
      </c>
    </row>
    <row r="30" customFormat="false" ht="52.5" hidden="true" customHeight="true" outlineLevel="0" collapsed="false">
      <c r="A30" s="15"/>
      <c r="B30" s="22" t="s">
        <v>54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customFormat="false" ht="81.75" hidden="false" customHeight="true" outlineLevel="0" collapsed="false">
      <c r="A31" s="24" t="s">
        <v>55</v>
      </c>
      <c r="B31" s="25" t="s">
        <v>56</v>
      </c>
      <c r="C31" s="26" t="s">
        <v>14</v>
      </c>
      <c r="D31" s="27" t="s">
        <v>35</v>
      </c>
      <c r="E31" s="34" t="n">
        <v>105</v>
      </c>
      <c r="F31" s="17" t="n">
        <v>2022</v>
      </c>
      <c r="G31" s="34" t="n">
        <v>72</v>
      </c>
      <c r="H31" s="34" t="n">
        <v>105</v>
      </c>
      <c r="I31" s="34" t="n">
        <v>105</v>
      </c>
      <c r="J31" s="34" t="n">
        <v>105</v>
      </c>
      <c r="K31" s="34" t="n">
        <v>105</v>
      </c>
      <c r="L31" s="34" t="n">
        <v>105</v>
      </c>
      <c r="M31" s="35" t="n">
        <v>105</v>
      </c>
      <c r="N31" s="21" t="s">
        <v>16</v>
      </c>
    </row>
    <row r="32" customFormat="false" ht="40.5" hidden="false" customHeight="true" outlineLevel="0" collapsed="false">
      <c r="A32" s="43"/>
      <c r="B32" s="22" t="s">
        <v>57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customFormat="false" ht="81" hidden="false" customHeight="true" outlineLevel="0" collapsed="false">
      <c r="A33" s="33" t="s">
        <v>58</v>
      </c>
      <c r="B33" s="16" t="s">
        <v>59</v>
      </c>
      <c r="C33" s="17" t="s">
        <v>14</v>
      </c>
      <c r="D33" s="18" t="s">
        <v>60</v>
      </c>
      <c r="E33" s="19" t="n">
        <v>100</v>
      </c>
      <c r="F33" s="17" t="n">
        <v>2022</v>
      </c>
      <c r="G33" s="19" t="n">
        <v>0</v>
      </c>
      <c r="H33" s="19" t="n">
        <v>0</v>
      </c>
      <c r="I33" s="19" t="n">
        <v>0</v>
      </c>
      <c r="J33" s="19" t="n">
        <v>80</v>
      </c>
      <c r="K33" s="19" t="n">
        <v>80</v>
      </c>
      <c r="L33" s="19" t="n">
        <v>80</v>
      </c>
      <c r="M33" s="20" t="n">
        <v>80</v>
      </c>
      <c r="N33" s="21" t="s">
        <v>16</v>
      </c>
    </row>
    <row r="34" customFormat="false" ht="28.5" hidden="false" customHeight="true" outlineLevel="0" collapsed="false">
      <c r="A34" s="43"/>
      <c r="B34" s="22" t="s">
        <v>61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</sheetData>
  <mergeCells count="24">
    <mergeCell ref="A2:N2"/>
    <mergeCell ref="A3:N3"/>
    <mergeCell ref="A4:N4"/>
    <mergeCell ref="A5:N5"/>
    <mergeCell ref="A7:A8"/>
    <mergeCell ref="B7:B8"/>
    <mergeCell ref="C7:C8"/>
    <mergeCell ref="D7:D8"/>
    <mergeCell ref="E7:F7"/>
    <mergeCell ref="G7:M7"/>
    <mergeCell ref="N7:N8"/>
    <mergeCell ref="A10:N10"/>
    <mergeCell ref="B12:N12"/>
    <mergeCell ref="B14:N14"/>
    <mergeCell ref="B16:N16"/>
    <mergeCell ref="B18:N18"/>
    <mergeCell ref="B20:N20"/>
    <mergeCell ref="B22:N22"/>
    <mergeCell ref="B24:N24"/>
    <mergeCell ref="B26:N26"/>
    <mergeCell ref="B28:N28"/>
    <mergeCell ref="B30:N30"/>
    <mergeCell ref="B32:N32"/>
    <mergeCell ref="B34:N34"/>
  </mergeCells>
  <printOptions headings="false" gridLines="false" gridLinesSet="true" horizontalCentered="false" verticalCentered="false"/>
  <pageMargins left="0.590277777777778" right="0.590277777777778" top="0.590972222222222" bottom="0.590277777777778" header="0.315277777777778" footer="0.511811023622047"/>
  <pageSetup paperSize="9" scale="60" fitToWidth="1" fitToHeight="1" pageOrder="downThenOver" orientation="landscape" blackAndWhite="false" draft="false" cellComments="none" firstPageNumber="45" useFirstPageNumber="true" horizontalDpi="300" verticalDpi="300" copies="1"/>
  <headerFooter differentFirst="false" differentOddEven="false">
    <oddHeader>&amp;C&amp;P</oddHeader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S129"/>
  <sheetViews>
    <sheetView showFormulas="false" showGridLines="true" showRowColHeaders="true" showZeros="true" rightToLeft="false" tabSelected="true" showOutlineSymbols="true" defaultGridColor="true" view="pageBreakPreview" topLeftCell="A1" colorId="64" zoomScale="95" zoomScaleNormal="80" zoomScalePageLayoutView="95" workbookViewId="0">
      <pane xSplit="1" ySplit="6" topLeftCell="B89" activePane="bottomRight" state="frozen"/>
      <selection pane="topLeft" activeCell="A1" activeCellId="0" sqref="A1"/>
      <selection pane="topRight" activeCell="B1" activeCellId="0" sqref="B1"/>
      <selection pane="bottomLeft" activeCell="A89" activeCellId="0" sqref="A89"/>
      <selection pane="bottomRight" activeCell="A96" activeCellId="0" sqref="A96"/>
    </sheetView>
  </sheetViews>
  <sheetFormatPr defaultColWidth="9.1484375" defaultRowHeight="15" zeroHeight="false" outlineLevelRow="0" outlineLevelCol="0"/>
  <cols>
    <col collapsed="false" customWidth="true" hidden="false" outlineLevel="0" max="1" min="1" style="2" width="70.71"/>
    <col collapsed="false" customWidth="true" hidden="false" outlineLevel="0" max="2" min="2" style="2" width="8.29"/>
    <col collapsed="false" customWidth="true" hidden="false" outlineLevel="0" max="3" min="3" style="2" width="8.42"/>
    <col collapsed="false" customWidth="true" hidden="false" outlineLevel="0" max="4" min="4" style="2" width="15.14"/>
    <col collapsed="false" customWidth="true" hidden="false" outlineLevel="0" max="5" min="5" style="2" width="10.71"/>
    <col collapsed="false" customWidth="true" hidden="false" outlineLevel="0" max="11" min="6" style="2" width="14.14"/>
    <col collapsed="false" customWidth="true" hidden="false" outlineLevel="0" max="12" min="12" style="2" width="15.42"/>
    <col collapsed="false" customWidth="true" hidden="false" outlineLevel="0" max="13" min="13" style="2" width="15.29"/>
    <col collapsed="false" customWidth="true" hidden="false" outlineLevel="0" max="14" min="14" style="2" width="12.42"/>
    <col collapsed="false" customWidth="false" hidden="false" outlineLevel="0" max="16384" min="15" style="2" width="9.14"/>
  </cols>
  <sheetData>
    <row r="1" customFormat="false" ht="30" hidden="false" customHeight="true" outlineLevel="0" collapsed="false">
      <c r="A1" s="44" t="s">
        <v>62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45"/>
      <c r="P1" s="45"/>
      <c r="Q1" s="45"/>
    </row>
    <row r="2" customFormat="false" ht="21.2" hidden="false" customHeight="true" outlineLevel="0" collapsed="false">
      <c r="A2" s="46" t="s">
        <v>63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47"/>
      <c r="P2" s="47"/>
      <c r="Q2" s="47"/>
    </row>
    <row r="3" customFormat="false" ht="21.75" hidden="false" customHeight="true" outlineLevel="0" collapsed="false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customFormat="false" ht="27" hidden="false" customHeight="true" outlineLevel="0" collapsed="false">
      <c r="A4" s="50" t="s">
        <v>64</v>
      </c>
      <c r="B4" s="51" t="s">
        <v>65</v>
      </c>
      <c r="C4" s="51"/>
      <c r="D4" s="51"/>
      <c r="E4" s="51"/>
      <c r="F4" s="52" t="s">
        <v>66</v>
      </c>
      <c r="G4" s="52"/>
      <c r="H4" s="52"/>
      <c r="I4" s="52"/>
      <c r="J4" s="52"/>
      <c r="K4" s="52"/>
      <c r="L4" s="52"/>
      <c r="M4" s="52"/>
    </row>
    <row r="5" customFormat="false" ht="25.5" hidden="false" customHeight="true" outlineLevel="0" collapsed="false">
      <c r="A5" s="50"/>
      <c r="B5" s="53" t="s">
        <v>67</v>
      </c>
      <c r="C5" s="53"/>
      <c r="D5" s="53"/>
      <c r="E5" s="53"/>
      <c r="F5" s="54" t="s">
        <v>68</v>
      </c>
      <c r="G5" s="54" t="s">
        <v>69</v>
      </c>
      <c r="H5" s="54" t="s">
        <v>70</v>
      </c>
      <c r="I5" s="54" t="s">
        <v>71</v>
      </c>
      <c r="J5" s="54" t="s">
        <v>72</v>
      </c>
      <c r="K5" s="54" t="s">
        <v>73</v>
      </c>
      <c r="L5" s="54" t="s">
        <v>74</v>
      </c>
      <c r="M5" s="55" t="s">
        <v>75</v>
      </c>
    </row>
    <row r="6" customFormat="false" ht="20.25" hidden="false" customHeight="true" outlineLevel="0" collapsed="false">
      <c r="A6" s="56" t="n">
        <v>1</v>
      </c>
      <c r="B6" s="57" t="n">
        <v>2</v>
      </c>
      <c r="C6" s="57" t="n">
        <v>3</v>
      </c>
      <c r="D6" s="57" t="n">
        <v>4</v>
      </c>
      <c r="E6" s="57" t="n">
        <v>5</v>
      </c>
      <c r="F6" s="57" t="n">
        <v>6</v>
      </c>
      <c r="G6" s="57" t="n">
        <v>7</v>
      </c>
      <c r="H6" s="57" t="n">
        <v>8</v>
      </c>
      <c r="I6" s="57" t="n">
        <v>9</v>
      </c>
      <c r="J6" s="57" t="n">
        <v>10</v>
      </c>
      <c r="K6" s="57" t="n">
        <v>11</v>
      </c>
      <c r="L6" s="57" t="n">
        <v>12</v>
      </c>
      <c r="M6" s="58" t="n">
        <v>13</v>
      </c>
    </row>
    <row r="7" customFormat="false" ht="54" hidden="false" customHeight="true" outlineLevel="0" collapsed="false">
      <c r="A7" s="59" t="s">
        <v>76</v>
      </c>
      <c r="B7" s="60"/>
      <c r="C7" s="60"/>
      <c r="D7" s="60"/>
      <c r="E7" s="60"/>
      <c r="F7" s="61" t="n">
        <f aca="false">F8+F14+F13+F15</f>
        <v>1726767.5</v>
      </c>
      <c r="G7" s="62" t="n">
        <f aca="false">G8+G14+G13+G15</f>
        <v>1493634.6</v>
      </c>
      <c r="H7" s="62" t="n">
        <f aca="false">H8+H14+H13+H15</f>
        <v>1505727.5</v>
      </c>
      <c r="I7" s="62" t="n">
        <f aca="false">I8+I14+I13+I15</f>
        <v>1506052.1</v>
      </c>
      <c r="J7" s="62" t="n">
        <f aca="false">J8+J14+J13+J15</f>
        <v>1540052.1</v>
      </c>
      <c r="K7" s="62" t="n">
        <f aca="false">K8+K14+K13+K15</f>
        <v>1540052.1</v>
      </c>
      <c r="L7" s="62" t="n">
        <f aca="false">L8+L14+L13+L15</f>
        <v>1540052.1</v>
      </c>
      <c r="M7" s="63" t="n">
        <f aca="false">SUM(F7:L7)</f>
        <v>10852338</v>
      </c>
      <c r="N7" s="64" t="n">
        <f aca="false">M20+M29+M38+M47+M56+M65+M75+M84+M93+M102+M111+M120</f>
        <v>10852338</v>
      </c>
    </row>
    <row r="8" customFormat="false" ht="21" hidden="false" customHeight="true" outlineLevel="0" collapsed="false">
      <c r="A8" s="65" t="s">
        <v>77</v>
      </c>
      <c r="B8" s="66"/>
      <c r="C8" s="66"/>
      <c r="D8" s="66"/>
      <c r="E8" s="66"/>
      <c r="F8" s="67" t="n">
        <f aca="false">F21+F30+F39+F48+F57+F66+F67+F76+F85+F94+F103+F112+F121</f>
        <v>1725640.4</v>
      </c>
      <c r="G8" s="67" t="n">
        <f aca="false">G21+G30+G39+G48+G57+G66+G85+G94+G103+G112+G121</f>
        <v>1492160.7</v>
      </c>
      <c r="H8" s="67" t="n">
        <f aca="false">H21+H30+H39+H48+H57+H66+H85+H94+H103+H112+H121</f>
        <v>1504253.6</v>
      </c>
      <c r="I8" s="67" t="n">
        <f aca="false">I21+I30+I39+I48+I57+I66+I85+I94+I103+I112+I121</f>
        <v>1504578.2</v>
      </c>
      <c r="J8" s="67" t="n">
        <f aca="false">J21+J30+J39+J48+J57+J66+J85+J94+J103+J112+J121</f>
        <v>1538578.2</v>
      </c>
      <c r="K8" s="67" t="n">
        <f aca="false">K21+K30+K39+K48+K57+K66+K85+K94+K103+K112+K121</f>
        <v>1538578.2</v>
      </c>
      <c r="L8" s="67" t="n">
        <f aca="false">L21+L30+L39+L48+L57+L66+L85+L94+L103+L112+L121</f>
        <v>1538578.2</v>
      </c>
      <c r="M8" s="68" t="n">
        <f aca="false">SUM(F8:L8)</f>
        <v>10842367.5</v>
      </c>
      <c r="N8" s="69" t="n">
        <f aca="false">M8+M14</f>
        <v>10852338</v>
      </c>
    </row>
    <row r="9" customFormat="false" ht="19.5" hidden="false" customHeight="true" outlineLevel="0" collapsed="false">
      <c r="A9" s="70" t="s">
        <v>78</v>
      </c>
      <c r="B9" s="66"/>
      <c r="C9" s="66"/>
      <c r="D9" s="66"/>
      <c r="E9" s="66"/>
      <c r="F9" s="67" t="n">
        <f aca="false">F22+F31+F40+F49+F58+F68+F86+F95+F104+F113+F122</f>
        <v>0</v>
      </c>
      <c r="G9" s="67" t="n">
        <f aca="false">G22+G31+G40+G49+G58+G68+G86+G95+G104+G113+G122</f>
        <v>0</v>
      </c>
      <c r="H9" s="67" t="n">
        <f aca="false">H22+H31+H40+H49+H58+H68+H86+H95+H104+H113+H122</f>
        <v>0</v>
      </c>
      <c r="I9" s="67" t="n">
        <f aca="false">I22+I31+I40+I49+I58+I68+I86+I95+I104+I113+I122</f>
        <v>0</v>
      </c>
      <c r="J9" s="67" t="n">
        <f aca="false">J22+J31+J40+J49+J58+J68+J86+J95+J104+J113+J122</f>
        <v>0</v>
      </c>
      <c r="K9" s="67" t="n">
        <f aca="false">K22+K31+K40+K49+K58+K68+K86+K95+K104+K113+K122</f>
        <v>0</v>
      </c>
      <c r="L9" s="67" t="n">
        <f aca="false">L22+L31+L40+L49+L58+L68+L86+L95+L104+L113+L122</f>
        <v>0</v>
      </c>
      <c r="M9" s="68" t="n">
        <f aca="false">SUM(F9:L9)</f>
        <v>0</v>
      </c>
    </row>
    <row r="10" customFormat="false" ht="40.5" hidden="false" customHeight="true" outlineLevel="0" collapsed="false">
      <c r="A10" s="71" t="s">
        <v>79</v>
      </c>
      <c r="B10" s="66"/>
      <c r="C10" s="66"/>
      <c r="D10" s="66"/>
      <c r="E10" s="66"/>
      <c r="F10" s="67" t="n">
        <f aca="false">F23+F32+F41+F50+F59+F69+F87+F96+F105+F114+F123</f>
        <v>0</v>
      </c>
      <c r="G10" s="67" t="n">
        <f aca="false">G23+G32+G41+G50+G59+G69+G87+G96+G105+G114+G123</f>
        <v>0</v>
      </c>
      <c r="H10" s="67" t="n">
        <f aca="false">H23+H32+H41+H50+H59+H69+H87+H96+H105+H114+H123</f>
        <v>0</v>
      </c>
      <c r="I10" s="67" t="n">
        <f aca="false">I23+I32+I41+I50+I59+I69+I87+I96+I105+I114+I123</f>
        <v>0</v>
      </c>
      <c r="J10" s="67" t="n">
        <f aca="false">J23+J32+J41+J50+J59+J69+J87+J96+J105+J114+J123</f>
        <v>0</v>
      </c>
      <c r="K10" s="67" t="n">
        <f aca="false">K23+K32+K41+K50+K59+K69+K87+K96+K105+K114+K123</f>
        <v>0</v>
      </c>
      <c r="L10" s="67" t="n">
        <f aca="false">L23+L32+L41+L50+L59+L69+L87+L96+L105+L114+L123</f>
        <v>0</v>
      </c>
      <c r="M10" s="68" t="n">
        <f aca="false">SUM(F10:L10)</f>
        <v>0</v>
      </c>
    </row>
    <row r="11" customFormat="false" ht="27" hidden="false" customHeight="true" outlineLevel="0" collapsed="false">
      <c r="A11" s="65" t="s">
        <v>80</v>
      </c>
      <c r="B11" s="66"/>
      <c r="C11" s="66"/>
      <c r="D11" s="66"/>
      <c r="E11" s="66"/>
      <c r="F11" s="67" t="n">
        <f aca="false">F24+F33+F42+F51+F60+F70+F79+F88+F97+F106+F115+F124</f>
        <v>425669.4</v>
      </c>
      <c r="G11" s="67" t="n">
        <f aca="false">G24+G33+G42+G51+G60+G70+G88+G97+G106+G115+G124</f>
        <v>41478.9</v>
      </c>
      <c r="H11" s="67" t="n">
        <f aca="false">H24+H33+H42+H51+H60+H70+H88+H97+H106+H115+H124</f>
        <v>41478.9</v>
      </c>
      <c r="I11" s="67" t="n">
        <f aca="false">I24+I33+I42+I51+I60+I70+I88+I97+I106+I115+I124</f>
        <v>41478.9</v>
      </c>
      <c r="J11" s="67" t="n">
        <f aca="false">J24+J33+J42+J51+J60+J70+J88+J97+J106+J115+J124</f>
        <v>41478.9</v>
      </c>
      <c r="K11" s="67" t="n">
        <f aca="false">K24+K33+K42+K51+K60+K70+K88+K97+K106+K115+K124</f>
        <v>41478.9</v>
      </c>
      <c r="L11" s="67" t="n">
        <f aca="false">L24+L33+L42+L51+L60+L70+L88+L97+L106+L115+L124</f>
        <v>41478.9</v>
      </c>
      <c r="M11" s="68" t="n">
        <f aca="false">SUM(F11:L11)</f>
        <v>674542.8</v>
      </c>
    </row>
    <row r="12" customFormat="false" ht="48" hidden="false" customHeight="true" outlineLevel="0" collapsed="false">
      <c r="A12" s="65" t="s">
        <v>81</v>
      </c>
      <c r="B12" s="66"/>
      <c r="C12" s="66"/>
      <c r="D12" s="66"/>
      <c r="E12" s="66"/>
      <c r="F12" s="67" t="n">
        <f aca="false">F25+F34+F43+F52+F61+F71+F89+F98+F107+F116+F125</f>
        <v>0</v>
      </c>
      <c r="G12" s="67" t="n">
        <f aca="false">G25+G34+G43+G52+G61+G71+G89+G98+G107+G116+G125</f>
        <v>0</v>
      </c>
      <c r="H12" s="67" t="n">
        <f aca="false">H25+H34+H43+H52+H61+H71+H89+H98+H107+H116+H125</f>
        <v>0</v>
      </c>
      <c r="I12" s="67" t="n">
        <f aca="false">I25+I34+I43+I52+I61+I71+I89+I98+I107+I116+I125</f>
        <v>0</v>
      </c>
      <c r="J12" s="67" t="n">
        <f aca="false">J25+J34+J43+J52+J61+J71+J89+J98+J107+J116+J125</f>
        <v>0</v>
      </c>
      <c r="K12" s="67" t="n">
        <f aca="false">K25+K34+K43+K52+K61+K71+K89+K98+K107+K116+K125</f>
        <v>0</v>
      </c>
      <c r="L12" s="67" t="n">
        <f aca="false">L25+L34+L43+L52+L61+L71+L89+L98+L107+L116+L125</f>
        <v>0</v>
      </c>
      <c r="M12" s="68" t="n">
        <f aca="false">SUM(F12:L12)</f>
        <v>0</v>
      </c>
    </row>
    <row r="13" customFormat="false" ht="51" hidden="false" customHeight="true" outlineLevel="0" collapsed="false">
      <c r="A13" s="65" t="s">
        <v>82</v>
      </c>
      <c r="B13" s="66"/>
      <c r="C13" s="66"/>
      <c r="D13" s="66"/>
      <c r="E13" s="66"/>
      <c r="F13" s="67" t="n">
        <f aca="false">F26+F35+F44+F53+F62+F72+F90+F99+F108+F117+F126</f>
        <v>0</v>
      </c>
      <c r="G13" s="67" t="n">
        <f aca="false">G26+G35+G44+G53+G62+G72+G90+G99+G108+G117+G126</f>
        <v>0</v>
      </c>
      <c r="H13" s="67" t="n">
        <f aca="false">H26+H35+H44+H53+H62+H72+H90+H99+H108+H117+H126</f>
        <v>0</v>
      </c>
      <c r="I13" s="67" t="n">
        <f aca="false">I26+I35+I44+I53+I62+I72+I90+I99+I108+I117+I126</f>
        <v>0</v>
      </c>
      <c r="J13" s="67" t="n">
        <f aca="false">J26+J35+J44+J53+J62+J72+J90+J99+J108+J117+J126</f>
        <v>0</v>
      </c>
      <c r="K13" s="67" t="n">
        <f aca="false">K26+K35+K44+K53+K62+K72+K90+K99+K108+K117+K126</f>
        <v>0</v>
      </c>
      <c r="L13" s="67" t="n">
        <f aca="false">L26+L35+L44+L53+L62+L72+L90+L99+L108+L117+L126</f>
        <v>0</v>
      </c>
      <c r="M13" s="68" t="n">
        <f aca="false">SUM(F13:L13)</f>
        <v>0</v>
      </c>
      <c r="S13" s="2" t="s">
        <v>21</v>
      </c>
    </row>
    <row r="14" customFormat="false" ht="21.75" hidden="false" customHeight="true" outlineLevel="0" collapsed="false">
      <c r="A14" s="65" t="s">
        <v>83</v>
      </c>
      <c r="B14" s="66"/>
      <c r="C14" s="66"/>
      <c r="D14" s="66"/>
      <c r="E14" s="66"/>
      <c r="F14" s="67" t="n">
        <f aca="false">F27+F36+F45+F54+F63+F73+F91+F100+F109+F118+F127</f>
        <v>1127.1</v>
      </c>
      <c r="G14" s="67" t="n">
        <f aca="false">G27+G36+G45+G54+G63+G73+G91+G100+G109+G118+G127</f>
        <v>1473.9</v>
      </c>
      <c r="H14" s="67" t="n">
        <f aca="false">H27+H36+H45+H54+H63+H73+H91+H100+H109+H118+H127</f>
        <v>1473.9</v>
      </c>
      <c r="I14" s="67" t="n">
        <f aca="false">I27+I36+I45+I54+I63+I73+I91+I100+I109+I118+I127</f>
        <v>1473.9</v>
      </c>
      <c r="J14" s="67" t="n">
        <f aca="false">J27+J36+J45+J54+J63+J73+J91+J100+J109+J118+J127</f>
        <v>1473.9</v>
      </c>
      <c r="K14" s="67" t="n">
        <f aca="false">K27+K36+K45+K54+K63+K73+K91+K100+K109+K118+K127</f>
        <v>1473.9</v>
      </c>
      <c r="L14" s="67" t="n">
        <f aca="false">L27+L36+L45+L54+L63+L73+L91+L100+L109+L118+L127</f>
        <v>1473.9</v>
      </c>
      <c r="M14" s="68" t="n">
        <f aca="false">SUM(F14:L14)</f>
        <v>9970.5</v>
      </c>
    </row>
    <row r="15" customFormat="false" ht="18.75" hidden="false" customHeight="true" outlineLevel="0" collapsed="false">
      <c r="A15" s="72" t="s">
        <v>84</v>
      </c>
      <c r="B15" s="73"/>
      <c r="C15" s="73"/>
      <c r="D15" s="73"/>
      <c r="E15" s="73"/>
      <c r="F15" s="67" t="n">
        <f aca="false">F28+F37+F46+F55+F64+F74+F92+F101+F110+F119+F128</f>
        <v>0</v>
      </c>
      <c r="G15" s="67" t="n">
        <f aca="false">G28+G37+G46+G55+G64+G74+G92+G101+G110+G119+G128</f>
        <v>0</v>
      </c>
      <c r="H15" s="67" t="n">
        <f aca="false">H28+H37+H46+H55+H64+H74+H92+H101+H110+H119+H128</f>
        <v>0</v>
      </c>
      <c r="I15" s="67" t="n">
        <f aca="false">I28+I37+I46+I55+I64+I74+I92+I101+I110+I119+I128</f>
        <v>0</v>
      </c>
      <c r="J15" s="67" t="n">
        <f aca="false">J28+J37+J46+J55+J64+J74+J92+J101+J110+J119+J128</f>
        <v>0</v>
      </c>
      <c r="K15" s="67" t="n">
        <f aca="false">K28+K37+K46+K55+K64+K74+K92+K101+K110+K119+K128</f>
        <v>0</v>
      </c>
      <c r="L15" s="67" t="n">
        <f aca="false">L28+L37+L46+L55+L64+L74+L92+L101+L110+L119+L128</f>
        <v>0</v>
      </c>
      <c r="M15" s="68" t="n">
        <f aca="false">SUM(F15:L15)</f>
        <v>0</v>
      </c>
    </row>
    <row r="16" customFormat="false" ht="21.75" hidden="true" customHeight="true" outlineLevel="0" collapsed="false">
      <c r="A16" s="74" t="s">
        <v>85</v>
      </c>
      <c r="B16" s="75"/>
      <c r="C16" s="75"/>
      <c r="D16" s="75"/>
      <c r="E16" s="75"/>
      <c r="F16" s="76" t="n">
        <f aca="false">F29+F38+F47+F56+F65+F81+F93+F102+F111+F120+F129</f>
        <v>1087061.7</v>
      </c>
      <c r="G16" s="76" t="n">
        <f aca="false">G29+G38+G47+G56+G65+G81+G93+G102+G111+G120+G129</f>
        <v>1254550.1</v>
      </c>
      <c r="H16" s="76" t="n">
        <f aca="false">H29+H38+H47+H56+H65+H81+H93+H102+H111+H120+H129</f>
        <v>1254868.5</v>
      </c>
      <c r="I16" s="76" t="n">
        <f aca="false">I29+I38+I47+I56+I65+I81+I93+I102+I111+I120+I129</f>
        <v>1255193.1</v>
      </c>
      <c r="J16" s="76" t="n">
        <f aca="false">J29+J38+J47+J56+J65+J81+J93+J102+J111+J120+J129</f>
        <v>1289193.1</v>
      </c>
      <c r="K16" s="76" t="n">
        <f aca="false">K29+K38+K47+K56+K65+K81+K93+K102+K111+K120+K129</f>
        <v>1289193.1</v>
      </c>
      <c r="L16" s="76" t="n">
        <f aca="false">L29+L38+L47+L56+L65+L81+L93+L102+L111+L120+L129</f>
        <v>1289193.1</v>
      </c>
      <c r="M16" s="77" t="n">
        <f aca="false">SUM(F16:L16)</f>
        <v>8719252.7</v>
      </c>
    </row>
    <row r="17" customFormat="false" ht="24" hidden="true" customHeight="true" outlineLevel="0" collapsed="false">
      <c r="A17" s="74"/>
      <c r="B17" s="78"/>
      <c r="C17" s="78"/>
      <c r="D17" s="78"/>
      <c r="E17" s="79"/>
      <c r="F17" s="66"/>
      <c r="G17" s="66"/>
      <c r="H17" s="66"/>
      <c r="I17" s="66"/>
      <c r="J17" s="66"/>
      <c r="K17" s="66"/>
      <c r="L17" s="66"/>
      <c r="M17" s="68" t="n">
        <f aca="false">SUM(F17:L17)</f>
        <v>0</v>
      </c>
    </row>
    <row r="18" customFormat="false" ht="26.25" hidden="true" customHeight="true" outlineLevel="0" collapsed="false">
      <c r="A18" s="74"/>
      <c r="B18" s="78"/>
      <c r="C18" s="78"/>
      <c r="D18" s="78"/>
      <c r="E18" s="79"/>
      <c r="F18" s="67" t="e">
        <f aca="false">#REF!+#REF!+#REF!+#REF!+#REF!</f>
        <v>#REF!</v>
      </c>
      <c r="G18" s="67" t="e">
        <f aca="false">#REF!+#REF!+#REF!+#REF!+#REF!</f>
        <v>#REF!</v>
      </c>
      <c r="H18" s="67" t="e">
        <f aca="false">#REF!+#REF!+#REF!+#REF!+#REF!</f>
        <v>#REF!</v>
      </c>
      <c r="I18" s="67" t="e">
        <f aca="false">#REF!+#REF!+#REF!+#REF!+#REF!</f>
        <v>#REF!</v>
      </c>
      <c r="J18" s="67" t="e">
        <f aca="false">#REF!+#REF!+#REF!+#REF!+#REF!</f>
        <v>#REF!</v>
      </c>
      <c r="K18" s="67" t="e">
        <f aca="false">#REF!+#REF!+#REF!+#REF!+#REF!</f>
        <v>#REF!</v>
      </c>
      <c r="L18" s="67" t="e">
        <f aca="false">#REF!+#REF!+#REF!+#REF!+#REF!</f>
        <v>#REF!</v>
      </c>
      <c r="M18" s="68" t="e">
        <f aca="false">SUM(F18:L18)</f>
        <v>#REF!</v>
      </c>
    </row>
    <row r="19" customFormat="false" ht="36" hidden="true" customHeight="true" outlineLevel="0" collapsed="false">
      <c r="A19" s="74"/>
      <c r="B19" s="80"/>
      <c r="C19" s="80"/>
      <c r="D19" s="80"/>
      <c r="E19" s="81"/>
      <c r="F19" s="82" t="e">
        <f aca="false">#REF!+#REF!</f>
        <v>#REF!</v>
      </c>
      <c r="G19" s="82" t="e">
        <f aca="false">#REF!+#REF!</f>
        <v>#REF!</v>
      </c>
      <c r="H19" s="82" t="e">
        <f aca="false">#REF!+#REF!</f>
        <v>#REF!</v>
      </c>
      <c r="I19" s="82" t="e">
        <f aca="false">#REF!+#REF!</f>
        <v>#REF!</v>
      </c>
      <c r="J19" s="82" t="e">
        <f aca="false">#REF!+#REF!</f>
        <v>#REF!</v>
      </c>
      <c r="K19" s="82" t="e">
        <f aca="false">#REF!+#REF!</f>
        <v>#REF!</v>
      </c>
      <c r="L19" s="82" t="e">
        <f aca="false">#REF!+#REF!</f>
        <v>#REF!</v>
      </c>
      <c r="M19" s="83" t="e">
        <f aca="false">SUM(F19:L19)</f>
        <v>#REF!</v>
      </c>
    </row>
    <row r="20" customFormat="false" ht="42.75" hidden="false" customHeight="true" outlineLevel="0" collapsed="false">
      <c r="A20" s="84" t="s">
        <v>86</v>
      </c>
      <c r="B20" s="85"/>
      <c r="C20" s="85"/>
      <c r="D20" s="85"/>
      <c r="E20" s="85"/>
      <c r="F20" s="62" t="n">
        <f aca="false">SUM(F26:F28)+F21</f>
        <v>20436</v>
      </c>
      <c r="G20" s="62" t="n">
        <f aca="false">SUM(G26:G28)+G21</f>
        <v>20993</v>
      </c>
      <c r="H20" s="62" t="n">
        <f aca="false">SUM(H26:H28)+H21</f>
        <v>20993</v>
      </c>
      <c r="I20" s="62" t="n">
        <f aca="false">SUM(I26:I28)+I21</f>
        <v>20993</v>
      </c>
      <c r="J20" s="62" t="n">
        <f aca="false">SUM(J26:J28)+J21</f>
        <v>20993</v>
      </c>
      <c r="K20" s="62" t="n">
        <f aca="false">SUM(K26:K28)+K21</f>
        <v>20993</v>
      </c>
      <c r="L20" s="62" t="n">
        <f aca="false">SUM(L26:L28)+L21</f>
        <v>20993</v>
      </c>
      <c r="M20" s="63" t="n">
        <f aca="false">SUM(M26:M28)+M21</f>
        <v>146394</v>
      </c>
    </row>
    <row r="21" customFormat="false" ht="22.5" hidden="false" customHeight="true" outlineLevel="0" collapsed="false">
      <c r="A21" s="86" t="s">
        <v>77</v>
      </c>
      <c r="B21" s="87" t="n">
        <v>828</v>
      </c>
      <c r="C21" s="88" t="s">
        <v>87</v>
      </c>
      <c r="D21" s="87" t="s">
        <v>88</v>
      </c>
      <c r="E21" s="87" t="n">
        <v>500</v>
      </c>
      <c r="F21" s="67" t="n">
        <f aca="false">SUM(F22:F25)</f>
        <v>20436</v>
      </c>
      <c r="G21" s="67" t="n">
        <f aca="false">SUM(G22:G25)</f>
        <v>20993</v>
      </c>
      <c r="H21" s="67" t="n">
        <f aca="false">SUM(H22:H25)</f>
        <v>20993</v>
      </c>
      <c r="I21" s="67" t="n">
        <f aca="false">SUM(I22:I25)</f>
        <v>20993</v>
      </c>
      <c r="J21" s="67" t="n">
        <f aca="false">SUM(J22:J25)</f>
        <v>20993</v>
      </c>
      <c r="K21" s="67" t="n">
        <f aca="false">SUM(K22:K25)</f>
        <v>20993</v>
      </c>
      <c r="L21" s="67" t="n">
        <f aca="false">SUM(L22:L25)</f>
        <v>20993</v>
      </c>
      <c r="M21" s="68" t="n">
        <f aca="false">SUM(M22:M25)</f>
        <v>146394</v>
      </c>
    </row>
    <row r="22" customFormat="false" ht="22.5" hidden="false" customHeight="true" outlineLevel="0" collapsed="false">
      <c r="A22" s="89" t="s">
        <v>78</v>
      </c>
      <c r="B22" s="78"/>
      <c r="C22" s="78"/>
      <c r="D22" s="78"/>
      <c r="E22" s="79"/>
      <c r="F22" s="66"/>
      <c r="G22" s="66"/>
      <c r="H22" s="66"/>
      <c r="I22" s="66"/>
      <c r="J22" s="66"/>
      <c r="K22" s="66"/>
      <c r="L22" s="66"/>
      <c r="M22" s="68"/>
    </row>
    <row r="23" customFormat="false" ht="34.5" hidden="false" customHeight="true" outlineLevel="0" collapsed="false">
      <c r="A23" s="90" t="s">
        <v>79</v>
      </c>
      <c r="B23" s="78"/>
      <c r="C23" s="78"/>
      <c r="D23" s="78"/>
      <c r="E23" s="79"/>
      <c r="F23" s="66"/>
      <c r="G23" s="66"/>
      <c r="H23" s="66"/>
      <c r="I23" s="66"/>
      <c r="J23" s="66"/>
      <c r="K23" s="66"/>
      <c r="L23" s="66"/>
      <c r="M23" s="68"/>
    </row>
    <row r="24" customFormat="false" ht="17.25" hidden="false" customHeight="true" outlineLevel="0" collapsed="false">
      <c r="A24" s="86" t="s">
        <v>80</v>
      </c>
      <c r="B24" s="87"/>
      <c r="C24" s="88"/>
      <c r="D24" s="87"/>
      <c r="E24" s="87"/>
      <c r="F24" s="91" t="n">
        <v>20436</v>
      </c>
      <c r="G24" s="91" t="n">
        <v>20993</v>
      </c>
      <c r="H24" s="91" t="n">
        <v>20993</v>
      </c>
      <c r="I24" s="91" t="n">
        <v>20993</v>
      </c>
      <c r="J24" s="91" t="n">
        <v>20993</v>
      </c>
      <c r="K24" s="91" t="n">
        <v>20993</v>
      </c>
      <c r="L24" s="91" t="n">
        <v>20993</v>
      </c>
      <c r="M24" s="68" t="n">
        <f aca="false">SUM(F24:L24)</f>
        <v>146394</v>
      </c>
    </row>
    <row r="25" customFormat="false" ht="48" hidden="false" customHeight="true" outlineLevel="0" collapsed="false">
      <c r="A25" s="86" t="s">
        <v>81</v>
      </c>
      <c r="B25" s="78"/>
      <c r="C25" s="78"/>
      <c r="D25" s="78"/>
      <c r="E25" s="79"/>
      <c r="F25" s="66"/>
      <c r="G25" s="66"/>
      <c r="H25" s="66"/>
      <c r="I25" s="66"/>
      <c r="J25" s="66"/>
      <c r="K25" s="66"/>
      <c r="L25" s="66"/>
      <c r="M25" s="68"/>
    </row>
    <row r="26" customFormat="false" ht="51" hidden="false" customHeight="true" outlineLevel="0" collapsed="false">
      <c r="A26" s="86" t="s">
        <v>82</v>
      </c>
      <c r="B26" s="78"/>
      <c r="C26" s="78"/>
      <c r="D26" s="78"/>
      <c r="E26" s="79"/>
      <c r="F26" s="66"/>
      <c r="G26" s="66"/>
      <c r="H26" s="66"/>
      <c r="I26" s="66"/>
      <c r="J26" s="66"/>
      <c r="K26" s="66"/>
      <c r="L26" s="66"/>
      <c r="M26" s="68"/>
    </row>
    <row r="27" customFormat="false" ht="21" hidden="false" customHeight="true" outlineLevel="0" collapsed="false">
      <c r="A27" s="86" t="s">
        <v>83</v>
      </c>
      <c r="B27" s="78"/>
      <c r="C27" s="78"/>
      <c r="D27" s="78"/>
      <c r="E27" s="79"/>
      <c r="F27" s="66"/>
      <c r="G27" s="66"/>
      <c r="H27" s="66"/>
      <c r="I27" s="66"/>
      <c r="J27" s="66"/>
      <c r="K27" s="66"/>
      <c r="L27" s="66"/>
      <c r="M27" s="68"/>
    </row>
    <row r="28" customFormat="false" ht="18" hidden="false" customHeight="true" outlineLevel="0" collapsed="false">
      <c r="A28" s="92" t="s">
        <v>84</v>
      </c>
      <c r="B28" s="80"/>
      <c r="C28" s="80"/>
      <c r="D28" s="80"/>
      <c r="E28" s="81"/>
      <c r="F28" s="93"/>
      <c r="G28" s="93"/>
      <c r="H28" s="93"/>
      <c r="I28" s="93"/>
      <c r="J28" s="93"/>
      <c r="K28" s="93"/>
      <c r="L28" s="93"/>
      <c r="M28" s="83"/>
    </row>
    <row r="29" customFormat="false" ht="57" hidden="false" customHeight="true" outlineLevel="0" collapsed="false">
      <c r="A29" s="84" t="s">
        <v>89</v>
      </c>
      <c r="B29" s="85"/>
      <c r="C29" s="85"/>
      <c r="D29" s="85"/>
      <c r="E29" s="94"/>
      <c r="F29" s="95" t="n">
        <f aca="false">F30+F35+F36+F37</f>
        <v>13878.7</v>
      </c>
      <c r="G29" s="95" t="n">
        <f aca="false">G30+G35+G36+G37</f>
        <v>16559.8</v>
      </c>
      <c r="H29" s="95" t="n">
        <f aca="false">H30+H35+H36+H37</f>
        <v>16559.8</v>
      </c>
      <c r="I29" s="95" t="n">
        <f aca="false">I30+I35+I36+I37</f>
        <v>16559.8</v>
      </c>
      <c r="J29" s="95" t="n">
        <f aca="false">J30+J35+J36+J37</f>
        <v>16559.8</v>
      </c>
      <c r="K29" s="95" t="n">
        <f aca="false">K30+K35+K36+K37</f>
        <v>16559.8</v>
      </c>
      <c r="L29" s="95" t="n">
        <f aca="false">L30+L35+L36+L37</f>
        <v>16559.8</v>
      </c>
      <c r="M29" s="96" t="n">
        <f aca="false">M30+M35+M36+M37</f>
        <v>113237.5</v>
      </c>
    </row>
    <row r="30" customFormat="false" ht="15" hidden="false" customHeight="true" outlineLevel="0" collapsed="false">
      <c r="A30" s="86" t="s">
        <v>77</v>
      </c>
      <c r="B30" s="87" t="n">
        <v>828</v>
      </c>
      <c r="C30" s="87" t="s">
        <v>87</v>
      </c>
      <c r="D30" s="87" t="s">
        <v>90</v>
      </c>
      <c r="E30" s="87" t="n">
        <v>500</v>
      </c>
      <c r="F30" s="97" t="n">
        <f aca="false">SUM(F31:F34)</f>
        <v>12936.8</v>
      </c>
      <c r="G30" s="97" t="n">
        <f aca="false">SUM(G31:G34)</f>
        <v>15431.3</v>
      </c>
      <c r="H30" s="97" t="n">
        <f aca="false">SUM(H31:H34)</f>
        <v>15431.3</v>
      </c>
      <c r="I30" s="97" t="n">
        <f aca="false">SUM(I31:I34)</f>
        <v>15431.3</v>
      </c>
      <c r="J30" s="97" t="n">
        <f aca="false">SUM(J31:J34)</f>
        <v>15431.3</v>
      </c>
      <c r="K30" s="97" t="n">
        <f aca="false">SUM(K31:K34)</f>
        <v>15431.3</v>
      </c>
      <c r="L30" s="97" t="n">
        <f aca="false">SUM(L31:L34)</f>
        <v>15431.3</v>
      </c>
      <c r="M30" s="98" t="n">
        <f aca="false">SUM(M31:M34)</f>
        <v>105524.6</v>
      </c>
    </row>
    <row r="31" customFormat="false" ht="22.5" hidden="false" customHeight="true" outlineLevel="0" collapsed="false">
      <c r="A31" s="89" t="s">
        <v>78</v>
      </c>
      <c r="B31" s="78"/>
      <c r="C31" s="78"/>
      <c r="D31" s="78"/>
      <c r="E31" s="79"/>
      <c r="F31" s="67"/>
      <c r="G31" s="67"/>
      <c r="H31" s="67"/>
      <c r="I31" s="67"/>
      <c r="J31" s="67"/>
      <c r="K31" s="67"/>
      <c r="L31" s="67"/>
      <c r="M31" s="68"/>
    </row>
    <row r="32" customFormat="false" ht="30.75" hidden="false" customHeight="true" outlineLevel="0" collapsed="false">
      <c r="A32" s="90" t="s">
        <v>79</v>
      </c>
      <c r="B32" s="78"/>
      <c r="C32" s="78"/>
      <c r="D32" s="78"/>
      <c r="E32" s="79"/>
      <c r="F32" s="67"/>
      <c r="G32" s="67"/>
      <c r="H32" s="67"/>
      <c r="I32" s="67"/>
      <c r="J32" s="67"/>
      <c r="K32" s="67"/>
      <c r="L32" s="67"/>
      <c r="M32" s="68"/>
    </row>
    <row r="33" customFormat="false" ht="21" hidden="false" customHeight="true" outlineLevel="0" collapsed="false">
      <c r="A33" s="86" t="s">
        <v>80</v>
      </c>
      <c r="B33" s="87"/>
      <c r="C33" s="87"/>
      <c r="D33" s="87"/>
      <c r="E33" s="87"/>
      <c r="F33" s="97" t="n">
        <v>12936.8</v>
      </c>
      <c r="G33" s="97" t="n">
        <v>15431.3</v>
      </c>
      <c r="H33" s="97" t="n">
        <v>15431.3</v>
      </c>
      <c r="I33" s="97" t="n">
        <v>15431.3</v>
      </c>
      <c r="J33" s="97" t="n">
        <v>15431.3</v>
      </c>
      <c r="K33" s="97" t="n">
        <v>15431.3</v>
      </c>
      <c r="L33" s="97" t="n">
        <v>15431.3</v>
      </c>
      <c r="M33" s="98" t="n">
        <f aca="false">SUM(F33:L33)</f>
        <v>105524.6</v>
      </c>
    </row>
    <row r="34" customFormat="false" ht="48.75" hidden="false" customHeight="true" outlineLevel="0" collapsed="false">
      <c r="A34" s="86" t="s">
        <v>81</v>
      </c>
      <c r="B34" s="78"/>
      <c r="C34" s="78"/>
      <c r="D34" s="78"/>
      <c r="E34" s="79"/>
      <c r="F34" s="66"/>
      <c r="G34" s="66"/>
      <c r="H34" s="66"/>
      <c r="I34" s="66"/>
      <c r="J34" s="66"/>
      <c r="K34" s="66"/>
      <c r="L34" s="66"/>
      <c r="M34" s="99"/>
    </row>
    <row r="35" customFormat="false" ht="47.25" hidden="false" customHeight="true" outlineLevel="0" collapsed="false">
      <c r="A35" s="86" t="s">
        <v>82</v>
      </c>
      <c r="B35" s="78"/>
      <c r="C35" s="78"/>
      <c r="D35" s="78"/>
      <c r="E35" s="79"/>
      <c r="F35" s="66"/>
      <c r="G35" s="66"/>
      <c r="H35" s="66"/>
      <c r="I35" s="66"/>
      <c r="J35" s="66"/>
      <c r="K35" s="66"/>
      <c r="L35" s="66"/>
      <c r="M35" s="99"/>
    </row>
    <row r="36" customFormat="false" ht="19.5" hidden="false" customHeight="true" outlineLevel="0" collapsed="false">
      <c r="A36" s="86" t="s">
        <v>83</v>
      </c>
      <c r="B36" s="78"/>
      <c r="C36" s="78"/>
      <c r="D36" s="78"/>
      <c r="E36" s="79"/>
      <c r="F36" s="97" t="n">
        <v>941.9</v>
      </c>
      <c r="G36" s="97" t="n">
        <v>1128.5</v>
      </c>
      <c r="H36" s="97" t="n">
        <v>1128.5</v>
      </c>
      <c r="I36" s="97" t="n">
        <v>1128.5</v>
      </c>
      <c r="J36" s="97" t="n">
        <v>1128.5</v>
      </c>
      <c r="K36" s="97" t="n">
        <v>1128.5</v>
      </c>
      <c r="L36" s="97" t="n">
        <v>1128.5</v>
      </c>
      <c r="M36" s="98" t="n">
        <f aca="false">SUM(F36:L36)</f>
        <v>7712.9</v>
      </c>
    </row>
    <row r="37" customFormat="false" ht="18" hidden="false" customHeight="true" outlineLevel="0" collapsed="false">
      <c r="A37" s="92" t="s">
        <v>84</v>
      </c>
      <c r="B37" s="100"/>
      <c r="C37" s="100"/>
      <c r="D37" s="100"/>
      <c r="E37" s="101"/>
      <c r="F37" s="73"/>
      <c r="G37" s="73"/>
      <c r="H37" s="73"/>
      <c r="I37" s="73"/>
      <c r="J37" s="73"/>
      <c r="K37" s="73"/>
      <c r="L37" s="73"/>
      <c r="M37" s="102"/>
    </row>
    <row r="38" customFormat="false" ht="69.1" hidden="false" customHeight="true" outlineLevel="0" collapsed="false">
      <c r="A38" s="103" t="s">
        <v>91</v>
      </c>
      <c r="B38" s="85"/>
      <c r="C38" s="85"/>
      <c r="D38" s="85"/>
      <c r="E38" s="94"/>
      <c r="F38" s="104" t="n">
        <f aca="false">F39+F44+F45+F46</f>
        <v>200</v>
      </c>
      <c r="G38" s="104" t="n">
        <f aca="false">G39+G44+G45+G46</f>
        <v>0</v>
      </c>
      <c r="H38" s="104" t="n">
        <f aca="false">H39+H44+H45+H46</f>
        <v>0</v>
      </c>
      <c r="I38" s="104" t="n">
        <f aca="false">I39+I44+I45+I46</f>
        <v>0</v>
      </c>
      <c r="J38" s="104" t="n">
        <f aca="false">J39+J44+J45+J46</f>
        <v>0</v>
      </c>
      <c r="K38" s="104" t="n">
        <f aca="false">K39+K44+K45+K46</f>
        <v>0</v>
      </c>
      <c r="L38" s="104" t="n">
        <f aca="false">L39+L44+L45+L46</f>
        <v>0</v>
      </c>
      <c r="M38" s="63" t="n">
        <f aca="false">SUM(F38:L38)</f>
        <v>200</v>
      </c>
    </row>
    <row r="39" customFormat="false" ht="19.5" hidden="false" customHeight="true" outlineLevel="0" collapsed="false">
      <c r="A39" s="86" t="s">
        <v>77</v>
      </c>
      <c r="B39" s="87" t="n">
        <v>812</v>
      </c>
      <c r="C39" s="87" t="s">
        <v>92</v>
      </c>
      <c r="D39" s="87" t="s">
        <v>88</v>
      </c>
      <c r="E39" s="87" t="n">
        <v>500</v>
      </c>
      <c r="F39" s="105" t="n">
        <f aca="false">F40+F41+F42+F43</f>
        <v>200</v>
      </c>
      <c r="G39" s="105"/>
      <c r="H39" s="105"/>
      <c r="I39" s="105"/>
      <c r="J39" s="105"/>
      <c r="K39" s="105"/>
      <c r="L39" s="105"/>
      <c r="M39" s="68" t="n">
        <f aca="false">SUM(F39:L39)</f>
        <v>200</v>
      </c>
    </row>
    <row r="40" customFormat="false" ht="19.5" hidden="false" customHeight="true" outlineLevel="0" collapsed="false">
      <c r="A40" s="89" t="s">
        <v>78</v>
      </c>
      <c r="B40" s="78"/>
      <c r="C40" s="78"/>
      <c r="D40" s="78"/>
      <c r="E40" s="79"/>
      <c r="F40" s="66"/>
      <c r="G40" s="66"/>
      <c r="H40" s="66"/>
      <c r="I40" s="66"/>
      <c r="J40" s="66"/>
      <c r="K40" s="66"/>
      <c r="L40" s="66"/>
      <c r="M40" s="68"/>
    </row>
    <row r="41" customFormat="false" ht="32.25" hidden="false" customHeight="true" outlineLevel="0" collapsed="false">
      <c r="A41" s="90" t="s">
        <v>79</v>
      </c>
      <c r="B41" s="78"/>
      <c r="C41" s="78"/>
      <c r="D41" s="78"/>
      <c r="E41" s="79"/>
      <c r="F41" s="66"/>
      <c r="G41" s="66"/>
      <c r="H41" s="66"/>
      <c r="I41" s="66"/>
      <c r="J41" s="66"/>
      <c r="K41" s="66"/>
      <c r="L41" s="66"/>
      <c r="M41" s="68"/>
    </row>
    <row r="42" customFormat="false" ht="16.5" hidden="false" customHeight="true" outlineLevel="0" collapsed="false">
      <c r="A42" s="86" t="s">
        <v>80</v>
      </c>
      <c r="B42" s="87"/>
      <c r="C42" s="87"/>
      <c r="D42" s="87"/>
      <c r="E42" s="87"/>
      <c r="F42" s="105" t="n">
        <v>200</v>
      </c>
      <c r="G42" s="105" t="n">
        <v>200</v>
      </c>
      <c r="H42" s="105" t="n">
        <v>200</v>
      </c>
      <c r="I42" s="105" t="n">
        <v>200</v>
      </c>
      <c r="J42" s="105" t="n">
        <v>200</v>
      </c>
      <c r="K42" s="105" t="n">
        <v>200</v>
      </c>
      <c r="L42" s="105" t="n">
        <v>200</v>
      </c>
      <c r="M42" s="68" t="n">
        <f aca="false">SUM(F42:L42)</f>
        <v>1400</v>
      </c>
    </row>
    <row r="43" customFormat="false" ht="49.5" hidden="false" customHeight="true" outlineLevel="0" collapsed="false">
      <c r="A43" s="86" t="s">
        <v>81</v>
      </c>
      <c r="B43" s="78"/>
      <c r="C43" s="78"/>
      <c r="D43" s="78"/>
      <c r="E43" s="79"/>
      <c r="F43" s="66"/>
      <c r="G43" s="66"/>
      <c r="H43" s="66"/>
      <c r="I43" s="66"/>
      <c r="J43" s="66"/>
      <c r="K43" s="66"/>
      <c r="L43" s="66"/>
      <c r="M43" s="68"/>
    </row>
    <row r="44" customFormat="false" ht="47.25" hidden="false" customHeight="true" outlineLevel="0" collapsed="false">
      <c r="A44" s="86" t="s">
        <v>82</v>
      </c>
      <c r="B44" s="78"/>
      <c r="C44" s="78"/>
      <c r="D44" s="78"/>
      <c r="E44" s="79"/>
      <c r="F44" s="66"/>
      <c r="G44" s="66"/>
      <c r="H44" s="66"/>
      <c r="I44" s="66"/>
      <c r="J44" s="66"/>
      <c r="K44" s="66"/>
      <c r="L44" s="66"/>
      <c r="M44" s="68"/>
    </row>
    <row r="45" customFormat="false" ht="21.75" hidden="false" customHeight="true" outlineLevel="0" collapsed="false">
      <c r="A45" s="86" t="s">
        <v>83</v>
      </c>
      <c r="B45" s="78"/>
      <c r="C45" s="78"/>
      <c r="D45" s="78"/>
      <c r="E45" s="79"/>
      <c r="F45" s="66"/>
      <c r="G45" s="66"/>
      <c r="H45" s="66"/>
      <c r="I45" s="66"/>
      <c r="J45" s="66"/>
      <c r="K45" s="66"/>
      <c r="L45" s="66"/>
      <c r="M45" s="68"/>
    </row>
    <row r="46" customFormat="false" ht="18.75" hidden="false" customHeight="true" outlineLevel="0" collapsed="false">
      <c r="A46" s="106" t="s">
        <v>84</v>
      </c>
      <c r="B46" s="100"/>
      <c r="C46" s="100"/>
      <c r="D46" s="100"/>
      <c r="E46" s="101"/>
      <c r="F46" s="73"/>
      <c r="G46" s="73"/>
      <c r="H46" s="73"/>
      <c r="I46" s="73"/>
      <c r="J46" s="73"/>
      <c r="K46" s="73"/>
      <c r="L46" s="73"/>
      <c r="M46" s="102"/>
    </row>
    <row r="47" customFormat="false" ht="52.5" hidden="false" customHeight="true" outlineLevel="0" collapsed="false">
      <c r="A47" s="107" t="s">
        <v>93</v>
      </c>
      <c r="B47" s="108"/>
      <c r="C47" s="85"/>
      <c r="D47" s="85"/>
      <c r="E47" s="85"/>
      <c r="F47" s="109" t="n">
        <f aca="false">F48+F53+F55+F54</f>
        <v>163.2</v>
      </c>
      <c r="G47" s="109" t="n">
        <f aca="false">G48+G53+G55+G54</f>
        <v>163.2</v>
      </c>
      <c r="H47" s="109" t="n">
        <f aca="false">H48+H53+H55+H54</f>
        <v>163.2</v>
      </c>
      <c r="I47" s="109" t="n">
        <f aca="false">I48+I53+I55+I54</f>
        <v>163.2</v>
      </c>
      <c r="J47" s="109" t="n">
        <f aca="false">J48+J53+J55+J54</f>
        <v>163.2</v>
      </c>
      <c r="K47" s="109" t="n">
        <f aca="false">K48+K53+K55+K54</f>
        <v>163.2</v>
      </c>
      <c r="L47" s="109" t="n">
        <f aca="false">L48+L53+L55+L54</f>
        <v>163.2</v>
      </c>
      <c r="M47" s="110" t="n">
        <f aca="false">M48+M53+M55+M54</f>
        <v>1142.4</v>
      </c>
    </row>
    <row r="48" customFormat="false" ht="21.75" hidden="false" customHeight="true" outlineLevel="0" collapsed="false">
      <c r="A48" s="111" t="s">
        <v>77</v>
      </c>
      <c r="B48" s="87" t="n">
        <v>828</v>
      </c>
      <c r="C48" s="88" t="s">
        <v>87</v>
      </c>
      <c r="D48" s="87" t="s">
        <v>94</v>
      </c>
      <c r="E48" s="87" t="n">
        <v>500</v>
      </c>
      <c r="F48" s="91" t="n">
        <v>163.2</v>
      </c>
      <c r="G48" s="91" t="n">
        <v>163.2</v>
      </c>
      <c r="H48" s="112" t="n">
        <v>163.2</v>
      </c>
      <c r="I48" s="112" t="n">
        <v>163.2</v>
      </c>
      <c r="J48" s="112" t="n">
        <v>163.2</v>
      </c>
      <c r="K48" s="112" t="n">
        <v>163.2</v>
      </c>
      <c r="L48" s="113" t="n">
        <v>163.2</v>
      </c>
      <c r="M48" s="114" t="n">
        <f aca="false">M49+M50+M51+M52</f>
        <v>1142.4</v>
      </c>
    </row>
    <row r="49" customFormat="false" ht="21" hidden="false" customHeight="true" outlineLevel="0" collapsed="false">
      <c r="A49" s="89" t="s">
        <v>78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114"/>
    </row>
    <row r="50" customFormat="false" ht="33.75" hidden="false" customHeight="true" outlineLevel="0" collapsed="false">
      <c r="A50" s="90" t="s">
        <v>79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114"/>
    </row>
    <row r="51" customFormat="false" ht="24.75" hidden="false" customHeight="true" outlineLevel="0" collapsed="false">
      <c r="A51" s="86" t="s">
        <v>80</v>
      </c>
      <c r="B51" s="87"/>
      <c r="C51" s="88"/>
      <c r="D51" s="87"/>
      <c r="E51" s="87"/>
      <c r="F51" s="66" t="n">
        <v>163.2</v>
      </c>
      <c r="G51" s="66" t="n">
        <v>163.2</v>
      </c>
      <c r="H51" s="66" t="n">
        <v>163.2</v>
      </c>
      <c r="I51" s="66" t="n">
        <v>163.2</v>
      </c>
      <c r="J51" s="66" t="n">
        <v>163.2</v>
      </c>
      <c r="K51" s="66" t="n">
        <v>163.2</v>
      </c>
      <c r="L51" s="66" t="n">
        <v>163.2</v>
      </c>
      <c r="M51" s="68" t="n">
        <f aca="false">SUM(F51:L51)</f>
        <v>1142.4</v>
      </c>
    </row>
    <row r="52" customFormat="false" ht="45.55" hidden="false" customHeight="true" outlineLevel="0" collapsed="false">
      <c r="A52" s="86" t="s">
        <v>81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114"/>
    </row>
    <row r="53" customFormat="false" ht="48.75" hidden="false" customHeight="true" outlineLevel="0" collapsed="false">
      <c r="A53" s="86" t="s">
        <v>82</v>
      </c>
      <c r="B53" s="66"/>
      <c r="C53" s="66" t="s">
        <v>22</v>
      </c>
      <c r="D53" s="66"/>
      <c r="E53" s="66"/>
      <c r="F53" s="66"/>
      <c r="G53" s="66"/>
      <c r="H53" s="66"/>
      <c r="I53" s="66"/>
      <c r="J53" s="66"/>
      <c r="K53" s="66"/>
      <c r="L53" s="66"/>
      <c r="M53" s="114"/>
    </row>
    <row r="54" customFormat="false" ht="20.25" hidden="false" customHeight="true" outlineLevel="0" collapsed="false">
      <c r="A54" s="86" t="s">
        <v>83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114"/>
    </row>
    <row r="55" customFormat="false" ht="21" hidden="false" customHeight="true" outlineLevel="0" collapsed="false">
      <c r="A55" s="106" t="s">
        <v>84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115"/>
    </row>
    <row r="56" customFormat="false" ht="37.5" hidden="false" customHeight="true" outlineLevel="0" collapsed="false">
      <c r="A56" s="116" t="s">
        <v>95</v>
      </c>
      <c r="B56" s="108"/>
      <c r="C56" s="85"/>
      <c r="D56" s="85"/>
      <c r="E56" s="85"/>
      <c r="F56" s="62" t="n">
        <f aca="false">F57+F63</f>
        <v>2714.8</v>
      </c>
      <c r="G56" s="62" t="n">
        <f aca="false">SUM(G62:G64)+G57</f>
        <v>5036.8</v>
      </c>
      <c r="H56" s="62" t="n">
        <f aca="false">SUM(H62:H64)+H57</f>
        <v>5036.8</v>
      </c>
      <c r="I56" s="62" t="n">
        <f aca="false">SUM(I62:I64)+I57</f>
        <v>5036.8</v>
      </c>
      <c r="J56" s="62" t="n">
        <f aca="false">SUM(J62:J64)+J57</f>
        <v>5036.8</v>
      </c>
      <c r="K56" s="62" t="n">
        <f aca="false">SUM(K62:K64)+K57</f>
        <v>5036.8</v>
      </c>
      <c r="L56" s="62" t="n">
        <f aca="false">SUM(L62:L64)+L57</f>
        <v>5036.8</v>
      </c>
      <c r="M56" s="63" t="n">
        <f aca="false">SUM(F56:L56)</f>
        <v>32935.6</v>
      </c>
      <c r="Q56" s="2" t="s">
        <v>96</v>
      </c>
    </row>
    <row r="57" customFormat="false" ht="20.25" hidden="false" customHeight="true" outlineLevel="0" collapsed="false">
      <c r="A57" s="111" t="s">
        <v>77</v>
      </c>
      <c r="B57" s="87" t="n">
        <v>828</v>
      </c>
      <c r="C57" s="88" t="s">
        <v>87</v>
      </c>
      <c r="D57" s="87" t="s">
        <v>97</v>
      </c>
      <c r="E57" s="87" t="n">
        <v>500</v>
      </c>
      <c r="F57" s="67" t="n">
        <f aca="false">4708.9-2179.3</f>
        <v>2529.6</v>
      </c>
      <c r="G57" s="67" t="n">
        <f aca="false">SUM(G58:G61)</f>
        <v>4691.4</v>
      </c>
      <c r="H57" s="67" t="n">
        <f aca="false">SUM(H58:H61)</f>
        <v>4691.4</v>
      </c>
      <c r="I57" s="67" t="n">
        <f aca="false">SUM(I58:I61)</f>
        <v>4691.4</v>
      </c>
      <c r="J57" s="67" t="n">
        <f aca="false">SUM(J58:J61)</f>
        <v>4691.4</v>
      </c>
      <c r="K57" s="67" t="n">
        <f aca="false">SUM(K58:K61)</f>
        <v>4691.4</v>
      </c>
      <c r="L57" s="67" t="n">
        <f aca="false">SUM(L58:L61)</f>
        <v>4691.4</v>
      </c>
      <c r="M57" s="68" t="n">
        <f aca="false">SUM(F57:L57)</f>
        <v>30678</v>
      </c>
    </row>
    <row r="58" customFormat="false" ht="17.25" hidden="false" customHeight="true" outlineLevel="0" collapsed="false">
      <c r="A58" s="89" t="s">
        <v>78</v>
      </c>
      <c r="B58" s="78"/>
      <c r="C58" s="78"/>
      <c r="D58" s="78"/>
      <c r="E58" s="78"/>
      <c r="F58" s="67"/>
      <c r="G58" s="67"/>
      <c r="H58" s="67"/>
      <c r="I58" s="67"/>
      <c r="J58" s="67"/>
      <c r="K58" s="67"/>
      <c r="L58" s="67"/>
      <c r="M58" s="68"/>
    </row>
    <row r="59" customFormat="false" ht="33.75" hidden="false" customHeight="true" outlineLevel="0" collapsed="false">
      <c r="A59" s="90" t="s">
        <v>79</v>
      </c>
      <c r="B59" s="78"/>
      <c r="C59" s="78"/>
      <c r="D59" s="78"/>
      <c r="E59" s="78"/>
      <c r="F59" s="67"/>
      <c r="G59" s="67"/>
      <c r="H59" s="67"/>
      <c r="I59" s="67"/>
      <c r="J59" s="67"/>
      <c r="K59" s="67"/>
      <c r="L59" s="67"/>
      <c r="M59" s="68"/>
    </row>
    <row r="60" customFormat="false" ht="18.75" hidden="false" customHeight="true" outlineLevel="0" collapsed="false">
      <c r="A60" s="86" t="s">
        <v>80</v>
      </c>
      <c r="B60" s="87"/>
      <c r="C60" s="88"/>
      <c r="D60" s="87"/>
      <c r="E60" s="87"/>
      <c r="F60" s="67" t="n">
        <f aca="false">F57</f>
        <v>2529.6</v>
      </c>
      <c r="G60" s="67" t="n">
        <v>4691.4</v>
      </c>
      <c r="H60" s="67" t="n">
        <v>4691.4</v>
      </c>
      <c r="I60" s="67" t="n">
        <v>4691.4</v>
      </c>
      <c r="J60" s="67" t="n">
        <v>4691.4</v>
      </c>
      <c r="K60" s="67" t="n">
        <v>4691.4</v>
      </c>
      <c r="L60" s="67" t="n">
        <v>4691.4</v>
      </c>
      <c r="M60" s="68" t="n">
        <f aca="false">SUM(F60:L60)</f>
        <v>30678</v>
      </c>
    </row>
    <row r="61" customFormat="false" ht="49.5" hidden="false" customHeight="true" outlineLevel="0" collapsed="false">
      <c r="A61" s="86" t="s">
        <v>81</v>
      </c>
      <c r="B61" s="78"/>
      <c r="C61" s="78"/>
      <c r="D61" s="78"/>
      <c r="E61" s="78"/>
      <c r="F61" s="67"/>
      <c r="G61" s="67"/>
      <c r="H61" s="67"/>
      <c r="I61" s="67"/>
      <c r="J61" s="67"/>
      <c r="K61" s="67"/>
      <c r="L61" s="67"/>
      <c r="M61" s="68"/>
    </row>
    <row r="62" customFormat="false" ht="50.25" hidden="false" customHeight="true" outlineLevel="0" collapsed="false">
      <c r="A62" s="86" t="s">
        <v>82</v>
      </c>
      <c r="B62" s="78"/>
      <c r="C62" s="78"/>
      <c r="D62" s="78"/>
      <c r="E62" s="78"/>
      <c r="F62" s="67"/>
      <c r="G62" s="67"/>
      <c r="H62" s="67"/>
      <c r="I62" s="67"/>
      <c r="J62" s="67"/>
      <c r="K62" s="67"/>
      <c r="L62" s="67"/>
      <c r="M62" s="68"/>
    </row>
    <row r="63" customFormat="false" ht="21" hidden="false" customHeight="true" outlineLevel="0" collapsed="false">
      <c r="A63" s="86" t="s">
        <v>83</v>
      </c>
      <c r="B63" s="78"/>
      <c r="C63" s="78"/>
      <c r="D63" s="78"/>
      <c r="E63" s="79"/>
      <c r="F63" s="67" t="n">
        <v>185.2</v>
      </c>
      <c r="G63" s="67" t="n">
        <v>345.4</v>
      </c>
      <c r="H63" s="67" t="n">
        <v>345.4</v>
      </c>
      <c r="I63" s="67" t="n">
        <v>345.4</v>
      </c>
      <c r="J63" s="67" t="n">
        <v>345.4</v>
      </c>
      <c r="K63" s="67" t="n">
        <v>345.4</v>
      </c>
      <c r="L63" s="67" t="n">
        <v>345.4</v>
      </c>
      <c r="M63" s="68" t="n">
        <f aca="false">SUM(F63:L63)</f>
        <v>2257.6</v>
      </c>
    </row>
    <row r="64" customFormat="false" ht="18.75" hidden="false" customHeight="true" outlineLevel="0" collapsed="false">
      <c r="A64" s="86" t="s">
        <v>84</v>
      </c>
      <c r="B64" s="78"/>
      <c r="C64" s="78"/>
      <c r="D64" s="78"/>
      <c r="E64" s="79"/>
      <c r="F64" s="66"/>
      <c r="G64" s="66"/>
      <c r="H64" s="66"/>
      <c r="I64" s="66"/>
      <c r="J64" s="66"/>
      <c r="K64" s="66"/>
      <c r="L64" s="66"/>
      <c r="M64" s="68"/>
    </row>
    <row r="65" customFormat="false" ht="38.25" hidden="false" customHeight="true" outlineLevel="0" collapsed="false">
      <c r="A65" s="116" t="s">
        <v>38</v>
      </c>
      <c r="B65" s="117"/>
      <c r="C65" s="75"/>
      <c r="D65" s="75"/>
      <c r="E65" s="75"/>
      <c r="F65" s="61" t="n">
        <f aca="false">F66+F67</f>
        <v>1055893.2</v>
      </c>
      <c r="G65" s="61" t="n">
        <f aca="false">G66</f>
        <v>1217892</v>
      </c>
      <c r="H65" s="61" t="n">
        <f aca="false">H66</f>
        <v>1217892</v>
      </c>
      <c r="I65" s="61" t="n">
        <f aca="false">I66</f>
        <v>1217892</v>
      </c>
      <c r="J65" s="61" t="n">
        <f aca="false">J66</f>
        <v>1217892</v>
      </c>
      <c r="K65" s="61" t="n">
        <f aca="false">K66</f>
        <v>1217892</v>
      </c>
      <c r="L65" s="61" t="n">
        <f aca="false">L66</f>
        <v>1217892</v>
      </c>
      <c r="M65" s="77" t="n">
        <f aca="false">SUM(F65:L65)</f>
        <v>8363245.2</v>
      </c>
    </row>
    <row r="66" customFormat="false" ht="19.5" hidden="false" customHeight="true" outlineLevel="0" collapsed="false">
      <c r="A66" s="86" t="s">
        <v>77</v>
      </c>
      <c r="B66" s="87" t="n">
        <v>828</v>
      </c>
      <c r="C66" s="88" t="s">
        <v>87</v>
      </c>
      <c r="D66" s="87" t="s">
        <v>98</v>
      </c>
      <c r="E66" s="87" t="n">
        <v>200</v>
      </c>
      <c r="F66" s="67" t="n">
        <f aca="false">1067892-29045</f>
        <v>1038847</v>
      </c>
      <c r="G66" s="67" t="n">
        <v>1217892</v>
      </c>
      <c r="H66" s="67" t="n">
        <v>1217892</v>
      </c>
      <c r="I66" s="67" t="n">
        <v>1217892</v>
      </c>
      <c r="J66" s="67" t="n">
        <v>1217892</v>
      </c>
      <c r="K66" s="67" t="n">
        <v>1217892</v>
      </c>
      <c r="L66" s="67" t="n">
        <v>1217892</v>
      </c>
      <c r="M66" s="68" t="n">
        <f aca="false">SUM(F66:L66)</f>
        <v>8346199</v>
      </c>
    </row>
    <row r="67" customFormat="false" ht="21.75" hidden="false" customHeight="true" outlineLevel="0" collapsed="false">
      <c r="A67" s="86"/>
      <c r="B67" s="87" t="n">
        <v>828</v>
      </c>
      <c r="C67" s="88" t="s">
        <v>87</v>
      </c>
      <c r="D67" s="87" t="s">
        <v>99</v>
      </c>
      <c r="E67" s="87" t="n">
        <v>800</v>
      </c>
      <c r="F67" s="67" t="n">
        <v>17046.2</v>
      </c>
      <c r="G67" s="67"/>
      <c r="H67" s="67"/>
      <c r="I67" s="67"/>
      <c r="J67" s="67"/>
      <c r="K67" s="67"/>
      <c r="L67" s="67"/>
      <c r="M67" s="68" t="n">
        <f aca="false">SUM(F67:L67)</f>
        <v>17046.2</v>
      </c>
    </row>
    <row r="68" customFormat="false" ht="18.75" hidden="false" customHeight="true" outlineLevel="0" collapsed="false">
      <c r="A68" s="89" t="s">
        <v>78</v>
      </c>
      <c r="B68" s="78"/>
      <c r="C68" s="78"/>
      <c r="D68" s="78"/>
      <c r="E68" s="78"/>
      <c r="F68" s="67"/>
      <c r="G68" s="67"/>
      <c r="H68" s="67"/>
      <c r="I68" s="67"/>
      <c r="J68" s="67"/>
      <c r="K68" s="67"/>
      <c r="L68" s="67"/>
      <c r="M68" s="68"/>
    </row>
    <row r="69" customFormat="false" ht="33.75" hidden="false" customHeight="true" outlineLevel="0" collapsed="false">
      <c r="A69" s="90" t="s">
        <v>79</v>
      </c>
      <c r="B69" s="78"/>
      <c r="C69" s="78"/>
      <c r="D69" s="78"/>
      <c r="E69" s="78"/>
      <c r="F69" s="67"/>
      <c r="G69" s="67"/>
      <c r="H69" s="67"/>
      <c r="I69" s="67"/>
      <c r="J69" s="67"/>
      <c r="K69" s="67"/>
      <c r="L69" s="67"/>
      <c r="M69" s="68"/>
    </row>
    <row r="70" customFormat="false" ht="18" hidden="false" customHeight="true" outlineLevel="0" collapsed="false">
      <c r="A70" s="86" t="s">
        <v>80</v>
      </c>
      <c r="B70" s="87"/>
      <c r="C70" s="88"/>
      <c r="D70" s="87"/>
      <c r="E70" s="87"/>
      <c r="F70" s="67"/>
      <c r="G70" s="67"/>
      <c r="H70" s="67"/>
      <c r="I70" s="67"/>
      <c r="J70" s="67"/>
      <c r="K70" s="67"/>
      <c r="L70" s="67"/>
      <c r="M70" s="68"/>
    </row>
    <row r="71" customFormat="false" ht="42.4" hidden="false" customHeight="true" outlineLevel="0" collapsed="false">
      <c r="A71" s="86" t="s">
        <v>81</v>
      </c>
      <c r="B71" s="78"/>
      <c r="C71" s="78"/>
      <c r="D71" s="78"/>
      <c r="E71" s="78"/>
      <c r="F71" s="67"/>
      <c r="G71" s="67"/>
      <c r="H71" s="67"/>
      <c r="I71" s="67"/>
      <c r="J71" s="67"/>
      <c r="K71" s="67"/>
      <c r="L71" s="67"/>
      <c r="M71" s="68"/>
    </row>
    <row r="72" customFormat="false" ht="41.6" hidden="false" customHeight="true" outlineLevel="0" collapsed="false">
      <c r="A72" s="86" t="s">
        <v>82</v>
      </c>
      <c r="B72" s="78"/>
      <c r="C72" s="78"/>
      <c r="D72" s="78"/>
      <c r="E72" s="78"/>
      <c r="F72" s="67"/>
      <c r="G72" s="67"/>
      <c r="H72" s="67"/>
      <c r="I72" s="67"/>
      <c r="J72" s="67"/>
      <c r="K72" s="67"/>
      <c r="L72" s="67"/>
      <c r="M72" s="68"/>
    </row>
    <row r="73" customFormat="false" ht="19.5" hidden="false" customHeight="true" outlineLevel="0" collapsed="false">
      <c r="A73" s="86" t="s">
        <v>83</v>
      </c>
      <c r="B73" s="78"/>
      <c r="C73" s="78"/>
      <c r="D73" s="78"/>
      <c r="E73" s="78"/>
      <c r="F73" s="67"/>
      <c r="G73" s="67"/>
      <c r="H73" s="67"/>
      <c r="I73" s="67"/>
      <c r="J73" s="67"/>
      <c r="K73" s="67"/>
      <c r="L73" s="67"/>
      <c r="M73" s="68"/>
    </row>
    <row r="74" customFormat="false" ht="19.5" hidden="false" customHeight="true" outlineLevel="0" collapsed="false">
      <c r="A74" s="92" t="s">
        <v>84</v>
      </c>
      <c r="B74" s="80"/>
      <c r="C74" s="80"/>
      <c r="D74" s="80"/>
      <c r="E74" s="81"/>
      <c r="F74" s="93"/>
      <c r="G74" s="93"/>
      <c r="H74" s="93"/>
      <c r="I74" s="93"/>
      <c r="J74" s="93"/>
      <c r="K74" s="93"/>
      <c r="L74" s="93"/>
      <c r="M74" s="83"/>
    </row>
    <row r="75" customFormat="false" ht="33.75" hidden="false" customHeight="true" outlineLevel="0" collapsed="false">
      <c r="A75" s="103" t="s">
        <v>42</v>
      </c>
      <c r="B75" s="85"/>
      <c r="C75" s="85"/>
      <c r="D75" s="85"/>
      <c r="E75" s="94"/>
      <c r="F75" s="62" t="n">
        <f aca="false">F76+F81+F82+F83</f>
        <v>389403.8</v>
      </c>
      <c r="G75" s="62" t="n">
        <f aca="false">G76+G81+G82+G83</f>
        <v>0</v>
      </c>
      <c r="H75" s="62" t="n">
        <f aca="false">H76+H81+H82+H83</f>
        <v>0</v>
      </c>
      <c r="I75" s="62" t="n">
        <f aca="false">I76+I81+I82+I83</f>
        <v>0</v>
      </c>
      <c r="J75" s="62" t="n">
        <f aca="false">J76+J81+J82+J83</f>
        <v>0</v>
      </c>
      <c r="K75" s="62" t="n">
        <f aca="false">K76+K81+K82+K83</f>
        <v>0</v>
      </c>
      <c r="L75" s="62" t="n">
        <f aca="false">L76+L81+L82+L83</f>
        <v>0</v>
      </c>
      <c r="M75" s="63" t="n">
        <f aca="false">SUM(F75:L75)</f>
        <v>389403.8</v>
      </c>
    </row>
    <row r="76" customFormat="false" ht="19.5" hidden="false" customHeight="true" outlineLevel="0" collapsed="false">
      <c r="A76" s="118" t="s">
        <v>77</v>
      </c>
      <c r="B76" s="87" t="n">
        <v>828</v>
      </c>
      <c r="C76" s="88" t="s">
        <v>87</v>
      </c>
      <c r="D76" s="87" t="s">
        <v>100</v>
      </c>
      <c r="E76" s="87" t="n">
        <v>500</v>
      </c>
      <c r="F76" s="91" t="n">
        <f aca="false">389780-376.2</f>
        <v>389403.8</v>
      </c>
      <c r="G76" s="105" t="n">
        <v>0</v>
      </c>
      <c r="H76" s="105" t="n">
        <v>0</v>
      </c>
      <c r="I76" s="105" t="n">
        <v>0</v>
      </c>
      <c r="J76" s="105" t="n">
        <v>0</v>
      </c>
      <c r="K76" s="105" t="n">
        <v>0</v>
      </c>
      <c r="L76" s="105" t="n">
        <v>0</v>
      </c>
      <c r="M76" s="68" t="n">
        <f aca="false">SUM(F76:L76)</f>
        <v>389403.8</v>
      </c>
    </row>
    <row r="77" customFormat="false" ht="18" hidden="false" customHeight="true" outlineLevel="0" collapsed="false">
      <c r="A77" s="119" t="s">
        <v>78</v>
      </c>
      <c r="B77" s="78"/>
      <c r="C77" s="78"/>
      <c r="D77" s="78"/>
      <c r="E77" s="79"/>
      <c r="F77" s="66"/>
      <c r="G77" s="66"/>
      <c r="H77" s="66"/>
      <c r="I77" s="66"/>
      <c r="J77" s="66"/>
      <c r="K77" s="66"/>
      <c r="L77" s="66"/>
      <c r="M77" s="68"/>
    </row>
    <row r="78" customFormat="false" ht="34.5" hidden="false" customHeight="true" outlineLevel="0" collapsed="false">
      <c r="A78" s="120" t="s">
        <v>79</v>
      </c>
      <c r="B78" s="78"/>
      <c r="C78" s="78"/>
      <c r="D78" s="78"/>
      <c r="E78" s="79"/>
      <c r="F78" s="66"/>
      <c r="G78" s="66"/>
      <c r="H78" s="66"/>
      <c r="I78" s="66"/>
      <c r="J78" s="66"/>
      <c r="K78" s="66"/>
      <c r="L78" s="66"/>
      <c r="M78" s="68"/>
    </row>
    <row r="79" customFormat="false" ht="21.75" hidden="false" customHeight="true" outlineLevel="0" collapsed="false">
      <c r="A79" s="121" t="s">
        <v>80</v>
      </c>
      <c r="B79" s="78"/>
      <c r="C79" s="78"/>
      <c r="D79" s="78"/>
      <c r="E79" s="79"/>
      <c r="F79" s="67" t="n">
        <f aca="false">F76</f>
        <v>389403.8</v>
      </c>
      <c r="G79" s="67" t="n">
        <f aca="false">G76</f>
        <v>0</v>
      </c>
      <c r="H79" s="67" t="n">
        <f aca="false">H76</f>
        <v>0</v>
      </c>
      <c r="I79" s="67" t="n">
        <f aca="false">I76</f>
        <v>0</v>
      </c>
      <c r="J79" s="67" t="n">
        <f aca="false">J76</f>
        <v>0</v>
      </c>
      <c r="K79" s="67" t="n">
        <f aca="false">K76</f>
        <v>0</v>
      </c>
      <c r="L79" s="67" t="n">
        <f aca="false">L76</f>
        <v>0</v>
      </c>
      <c r="M79" s="68" t="n">
        <f aca="false">M76</f>
        <v>389403.8</v>
      </c>
    </row>
    <row r="80" customFormat="false" ht="46.5" hidden="false" customHeight="true" outlineLevel="0" collapsed="false">
      <c r="A80" s="121" t="s">
        <v>81</v>
      </c>
      <c r="B80" s="78"/>
      <c r="C80" s="78"/>
      <c r="D80" s="78"/>
      <c r="E80" s="79"/>
      <c r="F80" s="66"/>
      <c r="G80" s="66"/>
      <c r="H80" s="66"/>
      <c r="I80" s="66"/>
      <c r="J80" s="66"/>
      <c r="K80" s="66"/>
      <c r="L80" s="66"/>
      <c r="M80" s="68"/>
    </row>
    <row r="81" customFormat="false" ht="41.6" hidden="false" customHeight="true" outlineLevel="0" collapsed="false">
      <c r="A81" s="121" t="s">
        <v>82</v>
      </c>
      <c r="B81" s="78"/>
      <c r="C81" s="78"/>
      <c r="D81" s="78"/>
      <c r="E81" s="78"/>
      <c r="F81" s="67"/>
      <c r="G81" s="67"/>
      <c r="H81" s="67"/>
      <c r="I81" s="67"/>
      <c r="J81" s="67"/>
      <c r="K81" s="67"/>
      <c r="L81" s="67"/>
      <c r="M81" s="68"/>
    </row>
    <row r="82" customFormat="false" ht="17.25" hidden="false" customHeight="true" outlineLevel="0" collapsed="false">
      <c r="A82" s="121" t="s">
        <v>83</v>
      </c>
      <c r="B82" s="78"/>
      <c r="C82" s="78"/>
      <c r="D82" s="78"/>
      <c r="E82" s="79"/>
      <c r="F82" s="66"/>
      <c r="G82" s="66"/>
      <c r="H82" s="66"/>
      <c r="I82" s="66"/>
      <c r="J82" s="66"/>
      <c r="K82" s="66"/>
      <c r="L82" s="66"/>
      <c r="M82" s="68"/>
    </row>
    <row r="83" customFormat="false" ht="18.75" hidden="false" customHeight="true" outlineLevel="0" collapsed="false">
      <c r="A83" s="122" t="s">
        <v>84</v>
      </c>
      <c r="B83" s="100"/>
      <c r="C83" s="100"/>
      <c r="D83" s="100"/>
      <c r="E83" s="101"/>
      <c r="F83" s="123"/>
      <c r="G83" s="123"/>
      <c r="H83" s="123"/>
      <c r="I83" s="123"/>
      <c r="J83" s="123"/>
      <c r="K83" s="123"/>
      <c r="L83" s="123"/>
      <c r="M83" s="102"/>
    </row>
    <row r="84" customFormat="false" ht="51" hidden="false" customHeight="true" outlineLevel="0" collapsed="false">
      <c r="A84" s="116" t="s">
        <v>47</v>
      </c>
      <c r="B84" s="117"/>
      <c r="C84" s="75"/>
      <c r="D84" s="75"/>
      <c r="E84" s="75"/>
      <c r="F84" s="61" t="n">
        <f aca="false">SUM(F90:F92)+F85</f>
        <v>229866</v>
      </c>
      <c r="G84" s="61" t="n">
        <f aca="false">SUM(G90:G92)+G85</f>
        <v>218091.5</v>
      </c>
      <c r="H84" s="61" t="n">
        <f aca="false">SUM(H90:H92)+H85</f>
        <v>229866</v>
      </c>
      <c r="I84" s="61" t="n">
        <f aca="false">SUM(I90:I92)+I85</f>
        <v>229866</v>
      </c>
      <c r="J84" s="61" t="n">
        <f aca="false">SUM(J90:J92)+J85</f>
        <v>229866</v>
      </c>
      <c r="K84" s="61" t="n">
        <f aca="false">SUM(K90:K92)+K85</f>
        <v>229866</v>
      </c>
      <c r="L84" s="61" t="n">
        <f aca="false">SUM(L90:L92)+L85</f>
        <v>229866</v>
      </c>
      <c r="M84" s="77" t="n">
        <f aca="false">SUM(M90:M92)+M85</f>
        <v>1597287.5</v>
      </c>
    </row>
    <row r="85" customFormat="false" ht="22.5" hidden="false" customHeight="true" outlineLevel="0" collapsed="false">
      <c r="A85" s="111" t="s">
        <v>77</v>
      </c>
      <c r="B85" s="87" t="n">
        <v>828</v>
      </c>
      <c r="C85" s="88" t="s">
        <v>87</v>
      </c>
      <c r="D85" s="87" t="s">
        <v>101</v>
      </c>
      <c r="E85" s="87" t="n">
        <v>800</v>
      </c>
      <c r="F85" s="67" t="n">
        <v>229866</v>
      </c>
      <c r="G85" s="67" t="n">
        <v>218091.5</v>
      </c>
      <c r="H85" s="124" t="n">
        <v>229866</v>
      </c>
      <c r="I85" s="124" t="n">
        <v>229866</v>
      </c>
      <c r="J85" s="124" t="n">
        <v>229866</v>
      </c>
      <c r="K85" s="124" t="n">
        <v>229866</v>
      </c>
      <c r="L85" s="125" t="n">
        <v>229866</v>
      </c>
      <c r="M85" s="68" t="n">
        <f aca="false">SUM(F85:L85)</f>
        <v>1597287.5</v>
      </c>
    </row>
    <row r="86" customFormat="false" ht="18.75" hidden="false" customHeight="true" outlineLevel="0" collapsed="false">
      <c r="A86" s="89" t="s">
        <v>78</v>
      </c>
      <c r="B86" s="78"/>
      <c r="C86" s="78"/>
      <c r="D86" s="78"/>
      <c r="E86" s="78"/>
      <c r="F86" s="67"/>
      <c r="G86" s="67"/>
      <c r="H86" s="67"/>
      <c r="I86" s="67"/>
      <c r="J86" s="67"/>
      <c r="K86" s="67"/>
      <c r="L86" s="67"/>
      <c r="M86" s="68"/>
    </row>
    <row r="87" customFormat="false" ht="32.2" hidden="false" customHeight="true" outlineLevel="0" collapsed="false">
      <c r="A87" s="90" t="s">
        <v>79</v>
      </c>
      <c r="B87" s="78"/>
      <c r="C87" s="78"/>
      <c r="D87" s="78"/>
      <c r="E87" s="78"/>
      <c r="F87" s="67"/>
      <c r="G87" s="67"/>
      <c r="H87" s="67"/>
      <c r="I87" s="67"/>
      <c r="J87" s="67"/>
      <c r="K87" s="67"/>
      <c r="L87" s="67"/>
      <c r="M87" s="68"/>
    </row>
    <row r="88" customFormat="false" ht="19.6" hidden="false" customHeight="true" outlineLevel="0" collapsed="false">
      <c r="A88" s="111" t="s">
        <v>80</v>
      </c>
      <c r="B88" s="126"/>
      <c r="C88" s="127"/>
      <c r="D88" s="126"/>
      <c r="E88" s="126"/>
      <c r="F88" s="61"/>
      <c r="G88" s="61"/>
      <c r="H88" s="61"/>
      <c r="I88" s="61"/>
      <c r="J88" s="61"/>
      <c r="K88" s="61"/>
      <c r="L88" s="61"/>
      <c r="M88" s="77"/>
    </row>
    <row r="89" customFormat="false" ht="40.05" hidden="false" customHeight="true" outlineLevel="0" collapsed="false">
      <c r="A89" s="86" t="s">
        <v>81</v>
      </c>
      <c r="B89" s="78"/>
      <c r="C89" s="78"/>
      <c r="D89" s="78"/>
      <c r="E89" s="78"/>
      <c r="F89" s="67"/>
      <c r="G89" s="67"/>
      <c r="H89" s="67"/>
      <c r="I89" s="67"/>
      <c r="J89" s="67"/>
      <c r="K89" s="67"/>
      <c r="L89" s="67"/>
      <c r="M89" s="68"/>
    </row>
    <row r="90" customFormat="false" ht="50.25" hidden="false" customHeight="true" outlineLevel="0" collapsed="false">
      <c r="A90" s="86" t="s">
        <v>82</v>
      </c>
      <c r="B90" s="78"/>
      <c r="C90" s="78"/>
      <c r="D90" s="78"/>
      <c r="E90" s="78"/>
      <c r="F90" s="67"/>
      <c r="G90" s="67"/>
      <c r="H90" s="67"/>
      <c r="I90" s="67"/>
      <c r="J90" s="67"/>
      <c r="K90" s="67"/>
      <c r="L90" s="67"/>
      <c r="M90" s="68"/>
    </row>
    <row r="91" customFormat="false" ht="18.75" hidden="false" customHeight="true" outlineLevel="0" collapsed="false">
      <c r="A91" s="86" t="s">
        <v>83</v>
      </c>
      <c r="B91" s="78"/>
      <c r="C91" s="78"/>
      <c r="D91" s="78"/>
      <c r="E91" s="78"/>
      <c r="F91" s="67"/>
      <c r="G91" s="67"/>
      <c r="H91" s="67"/>
      <c r="I91" s="67"/>
      <c r="J91" s="67"/>
      <c r="K91" s="67"/>
      <c r="L91" s="67"/>
      <c r="M91" s="68"/>
    </row>
    <row r="92" customFormat="false" ht="17.25" hidden="false" customHeight="true" outlineLevel="0" collapsed="false">
      <c r="A92" s="106" t="s">
        <v>84</v>
      </c>
      <c r="B92" s="100"/>
      <c r="C92" s="100"/>
      <c r="D92" s="100"/>
      <c r="E92" s="100"/>
      <c r="F92" s="123"/>
      <c r="G92" s="123"/>
      <c r="H92" s="123"/>
      <c r="I92" s="123"/>
      <c r="J92" s="123"/>
      <c r="K92" s="123"/>
      <c r="L92" s="123"/>
      <c r="M92" s="102"/>
    </row>
    <row r="93" customFormat="false" ht="37.5" hidden="false" customHeight="true" outlineLevel="0" collapsed="false">
      <c r="A93" s="84" t="s">
        <v>102</v>
      </c>
      <c r="B93" s="108"/>
      <c r="C93" s="85"/>
      <c r="D93" s="85"/>
      <c r="E93" s="85"/>
      <c r="F93" s="62" t="n">
        <f aca="false">F94+F99+F100+F101</f>
        <v>9251.8</v>
      </c>
      <c r="G93" s="62" t="n">
        <f aca="false">G94+G99+G100+G101</f>
        <v>7798.3</v>
      </c>
      <c r="H93" s="62" t="n">
        <f aca="false">H94+H99+H100+H101</f>
        <v>8116.7</v>
      </c>
      <c r="I93" s="62" t="n">
        <f aca="false">I94+I99+I100+I101</f>
        <v>8441.3</v>
      </c>
      <c r="J93" s="62" t="n">
        <f aca="false">J94+J99+J100+J101</f>
        <v>8441.3</v>
      </c>
      <c r="K93" s="62" t="n">
        <f aca="false">K94+K99+K100+K101</f>
        <v>8441.3</v>
      </c>
      <c r="L93" s="62" t="n">
        <f aca="false">L94+L99+L100+L101</f>
        <v>8441.3</v>
      </c>
      <c r="M93" s="63" t="n">
        <f aca="false">M94+M99+M100+M101</f>
        <v>58932</v>
      </c>
    </row>
    <row r="94" customFormat="false" ht="18.75" hidden="false" customHeight="true" outlineLevel="0" collapsed="false">
      <c r="A94" s="111" t="s">
        <v>77</v>
      </c>
      <c r="B94" s="87" t="n">
        <v>810</v>
      </c>
      <c r="C94" s="88" t="s">
        <v>87</v>
      </c>
      <c r="D94" s="87" t="s">
        <v>103</v>
      </c>
      <c r="E94" s="87" t="n">
        <v>800</v>
      </c>
      <c r="F94" s="97" t="n">
        <f aca="false">3294+71.8+3500+2386</f>
        <v>9251.8</v>
      </c>
      <c r="G94" s="97" t="n">
        <v>7798.3</v>
      </c>
      <c r="H94" s="128" t="n">
        <v>8116.7</v>
      </c>
      <c r="I94" s="128" t="n">
        <v>8441.3</v>
      </c>
      <c r="J94" s="128" t="n">
        <v>8441.3</v>
      </c>
      <c r="K94" s="128" t="n">
        <v>8441.3</v>
      </c>
      <c r="L94" s="128" t="n">
        <v>8441.3</v>
      </c>
      <c r="M94" s="68" t="n">
        <f aca="false">SUM(F94:L94)</f>
        <v>58932</v>
      </c>
    </row>
    <row r="95" customFormat="false" ht="15" hidden="false" customHeight="true" outlineLevel="0" collapsed="false">
      <c r="A95" s="89" t="s">
        <v>78</v>
      </c>
      <c r="B95" s="78"/>
      <c r="C95" s="78"/>
      <c r="D95" s="78"/>
      <c r="E95" s="78"/>
      <c r="F95" s="67"/>
      <c r="G95" s="67"/>
      <c r="H95" s="67"/>
      <c r="I95" s="67"/>
      <c r="J95" s="67"/>
      <c r="K95" s="67"/>
      <c r="L95" s="67"/>
      <c r="M95" s="68"/>
    </row>
    <row r="96" customFormat="false" ht="36" hidden="false" customHeight="true" outlineLevel="0" collapsed="false">
      <c r="A96" s="90" t="s">
        <v>79</v>
      </c>
      <c r="B96" s="78"/>
      <c r="C96" s="78"/>
      <c r="D96" s="78"/>
      <c r="E96" s="78"/>
      <c r="F96" s="67"/>
      <c r="G96" s="67"/>
      <c r="H96" s="67"/>
      <c r="I96" s="67"/>
      <c r="J96" s="67"/>
      <c r="K96" s="67"/>
      <c r="L96" s="67"/>
      <c r="M96" s="68"/>
    </row>
    <row r="97" customFormat="false" ht="19.5" hidden="false" customHeight="true" outlineLevel="0" collapsed="false">
      <c r="A97" s="86" t="s">
        <v>80</v>
      </c>
      <c r="B97" s="87"/>
      <c r="C97" s="88"/>
      <c r="D97" s="87"/>
      <c r="E97" s="87"/>
      <c r="F97" s="97"/>
      <c r="G97" s="97"/>
      <c r="H97" s="97"/>
      <c r="I97" s="97"/>
      <c r="J97" s="97"/>
      <c r="K97" s="97"/>
      <c r="L97" s="97"/>
      <c r="M97" s="68"/>
    </row>
    <row r="98" customFormat="false" ht="48.75" hidden="false" customHeight="true" outlineLevel="0" collapsed="false">
      <c r="A98" s="86" t="s">
        <v>81</v>
      </c>
      <c r="B98" s="78"/>
      <c r="C98" s="78"/>
      <c r="D98" s="78"/>
      <c r="E98" s="78"/>
      <c r="F98" s="67"/>
      <c r="G98" s="67"/>
      <c r="H98" s="67"/>
      <c r="I98" s="67"/>
      <c r="J98" s="67"/>
      <c r="K98" s="67"/>
      <c r="L98" s="67"/>
      <c r="M98" s="68"/>
    </row>
    <row r="99" customFormat="false" ht="48.75" hidden="false" customHeight="true" outlineLevel="0" collapsed="false">
      <c r="A99" s="86" t="s">
        <v>82</v>
      </c>
      <c r="B99" s="78"/>
      <c r="C99" s="78"/>
      <c r="D99" s="78"/>
      <c r="E99" s="78"/>
      <c r="F99" s="67"/>
      <c r="G99" s="67"/>
      <c r="H99" s="67"/>
      <c r="I99" s="67"/>
      <c r="J99" s="67"/>
      <c r="K99" s="67"/>
      <c r="L99" s="67"/>
      <c r="M99" s="68"/>
    </row>
    <row r="100" customFormat="false" ht="17.25" hidden="false" customHeight="true" outlineLevel="0" collapsed="false">
      <c r="A100" s="86" t="s">
        <v>83</v>
      </c>
      <c r="B100" s="78"/>
      <c r="C100" s="78"/>
      <c r="D100" s="78"/>
      <c r="E100" s="78"/>
      <c r="F100" s="67"/>
      <c r="G100" s="67"/>
      <c r="H100" s="67"/>
      <c r="I100" s="67"/>
      <c r="J100" s="67"/>
      <c r="K100" s="67"/>
      <c r="L100" s="67"/>
      <c r="M100" s="68"/>
    </row>
    <row r="101" customFormat="false" ht="21" hidden="false" customHeight="true" outlineLevel="0" collapsed="false">
      <c r="A101" s="106" t="s">
        <v>84</v>
      </c>
      <c r="B101" s="100"/>
      <c r="C101" s="100"/>
      <c r="D101" s="100"/>
      <c r="E101" s="100"/>
      <c r="F101" s="123"/>
      <c r="G101" s="123"/>
      <c r="H101" s="123"/>
      <c r="I101" s="123"/>
      <c r="J101" s="123"/>
      <c r="K101" s="123"/>
      <c r="L101" s="123"/>
      <c r="M101" s="102"/>
    </row>
    <row r="102" customFormat="false" ht="31.5" hidden="true" customHeight="true" outlineLevel="0" collapsed="false">
      <c r="A102" s="129" t="s">
        <v>52</v>
      </c>
      <c r="B102" s="130"/>
      <c r="C102" s="131"/>
      <c r="D102" s="131"/>
      <c r="E102" s="131"/>
      <c r="F102" s="132" t="n">
        <f aca="false">F103+F108+F109+F110</f>
        <v>0</v>
      </c>
      <c r="G102" s="132" t="n">
        <f aca="false">G103+G108+G109+G110</f>
        <v>0</v>
      </c>
      <c r="H102" s="132" t="n">
        <f aca="false">H103+H108+H109+H110</f>
        <v>0</v>
      </c>
      <c r="I102" s="132" t="n">
        <f aca="false">I103+I108+I109+I110</f>
        <v>0</v>
      </c>
      <c r="J102" s="132" t="n">
        <f aca="false">J103+J108+J109+J110</f>
        <v>0</v>
      </c>
      <c r="K102" s="132" t="n">
        <f aca="false">K103+K108+K109+K110</f>
        <v>0</v>
      </c>
      <c r="L102" s="132" t="n">
        <f aca="false">L103+L108+L109+L110</f>
        <v>0</v>
      </c>
      <c r="M102" s="133" t="n">
        <f aca="false">M103+M108+M109+M110</f>
        <v>0</v>
      </c>
    </row>
    <row r="103" customFormat="false" ht="16.5" hidden="true" customHeight="true" outlineLevel="0" collapsed="false">
      <c r="A103" s="86" t="s">
        <v>77</v>
      </c>
      <c r="B103" s="134" t="n">
        <v>810</v>
      </c>
      <c r="C103" s="60" t="s">
        <v>87</v>
      </c>
      <c r="D103" s="60" t="s">
        <v>104</v>
      </c>
      <c r="E103" s="60" t="n">
        <v>800</v>
      </c>
      <c r="F103" s="67"/>
      <c r="G103" s="67"/>
      <c r="H103" s="67"/>
      <c r="I103" s="67"/>
      <c r="J103" s="67"/>
      <c r="K103" s="67"/>
      <c r="L103" s="67"/>
      <c r="M103" s="68" t="n">
        <f aca="false">SUM(F103:L103)</f>
        <v>0</v>
      </c>
    </row>
    <row r="104" customFormat="false" ht="23.25" hidden="true" customHeight="true" outlineLevel="0" collapsed="false">
      <c r="A104" s="89" t="s">
        <v>78</v>
      </c>
      <c r="B104" s="135"/>
      <c r="C104" s="78"/>
      <c r="D104" s="78"/>
      <c r="E104" s="78"/>
      <c r="F104" s="67"/>
      <c r="G104" s="67"/>
      <c r="H104" s="67"/>
      <c r="I104" s="67"/>
      <c r="J104" s="67"/>
      <c r="K104" s="67"/>
      <c r="L104" s="67"/>
      <c r="M104" s="68"/>
    </row>
    <row r="105" customFormat="false" ht="32.25" hidden="true" customHeight="true" outlineLevel="0" collapsed="false">
      <c r="A105" s="90" t="s">
        <v>79</v>
      </c>
      <c r="B105" s="135"/>
      <c r="C105" s="78"/>
      <c r="D105" s="78"/>
      <c r="E105" s="78"/>
      <c r="F105" s="67"/>
      <c r="G105" s="67"/>
      <c r="H105" s="67"/>
      <c r="I105" s="67"/>
      <c r="J105" s="67"/>
      <c r="K105" s="67"/>
      <c r="L105" s="67"/>
      <c r="M105" s="68"/>
    </row>
    <row r="106" customFormat="false" ht="15" hidden="true" customHeight="true" outlineLevel="0" collapsed="false">
      <c r="A106" s="86" t="s">
        <v>80</v>
      </c>
      <c r="B106" s="134"/>
      <c r="C106" s="60"/>
      <c r="D106" s="60"/>
      <c r="E106" s="60"/>
      <c r="F106" s="67"/>
      <c r="G106" s="136"/>
      <c r="H106" s="67"/>
      <c r="I106" s="67"/>
      <c r="J106" s="67"/>
      <c r="K106" s="67"/>
      <c r="L106" s="67"/>
      <c r="M106" s="68"/>
    </row>
    <row r="107" customFormat="false" ht="49.5" hidden="true" customHeight="true" outlineLevel="0" collapsed="false">
      <c r="A107" s="86" t="s">
        <v>81</v>
      </c>
      <c r="B107" s="135"/>
      <c r="C107" s="78"/>
      <c r="D107" s="78"/>
      <c r="E107" s="78"/>
      <c r="F107" s="67"/>
      <c r="G107" s="137"/>
      <c r="H107" s="67"/>
      <c r="I107" s="67"/>
      <c r="J107" s="67"/>
      <c r="K107" s="67"/>
      <c r="L107" s="67"/>
      <c r="M107" s="68"/>
    </row>
    <row r="108" customFormat="false" ht="30" hidden="true" customHeight="true" outlineLevel="0" collapsed="false">
      <c r="A108" s="86" t="s">
        <v>82</v>
      </c>
      <c r="B108" s="135"/>
      <c r="C108" s="78"/>
      <c r="D108" s="78"/>
      <c r="E108" s="78"/>
      <c r="F108" s="67"/>
      <c r="G108" s="67"/>
      <c r="H108" s="67"/>
      <c r="I108" s="67"/>
      <c r="J108" s="67"/>
      <c r="K108" s="67"/>
      <c r="L108" s="67"/>
      <c r="M108" s="68"/>
    </row>
    <row r="109" customFormat="false" ht="15" hidden="true" customHeight="true" outlineLevel="0" collapsed="false">
      <c r="A109" s="86" t="s">
        <v>83</v>
      </c>
      <c r="B109" s="135"/>
      <c r="C109" s="78"/>
      <c r="D109" s="78"/>
      <c r="E109" s="78"/>
      <c r="F109" s="67"/>
      <c r="G109" s="67"/>
      <c r="H109" s="67"/>
      <c r="I109" s="67"/>
      <c r="J109" s="67"/>
      <c r="K109" s="67"/>
      <c r="L109" s="67"/>
      <c r="M109" s="68"/>
    </row>
    <row r="110" customFormat="false" ht="15" hidden="true" customHeight="true" outlineLevel="0" collapsed="false">
      <c r="A110" s="106" t="s">
        <v>84</v>
      </c>
      <c r="B110" s="138"/>
      <c r="C110" s="100"/>
      <c r="D110" s="100"/>
      <c r="E110" s="100"/>
      <c r="F110" s="123"/>
      <c r="G110" s="123"/>
      <c r="H110" s="123"/>
      <c r="I110" s="123"/>
      <c r="J110" s="123"/>
      <c r="K110" s="123"/>
      <c r="L110" s="123"/>
      <c r="M110" s="102"/>
    </row>
    <row r="111" customFormat="false" ht="36" hidden="false" customHeight="true" outlineLevel="0" collapsed="false">
      <c r="A111" s="84" t="s">
        <v>105</v>
      </c>
      <c r="B111" s="108"/>
      <c r="C111" s="85"/>
      <c r="D111" s="85"/>
      <c r="E111" s="85"/>
      <c r="F111" s="62" t="n">
        <f aca="false">F112+F117+F118+F119</f>
        <v>4960</v>
      </c>
      <c r="G111" s="62" t="n">
        <f aca="false">G112+G117+G118+G119</f>
        <v>7100</v>
      </c>
      <c r="H111" s="62" t="n">
        <f aca="false">H112+H117+H118+H119</f>
        <v>7100</v>
      </c>
      <c r="I111" s="62" t="n">
        <f aca="false">I112+I117+I118+I119</f>
        <v>7100</v>
      </c>
      <c r="J111" s="62" t="n">
        <f aca="false">J112+J117+J118+J119</f>
        <v>7100</v>
      </c>
      <c r="K111" s="62" t="n">
        <f aca="false">K112+K117+K118+K119</f>
        <v>7100</v>
      </c>
      <c r="L111" s="62" t="n">
        <f aca="false">L112+L117+L118+L119</f>
        <v>7100</v>
      </c>
      <c r="M111" s="63" t="n">
        <f aca="false">M112+M117+M118+M119</f>
        <v>47560</v>
      </c>
    </row>
    <row r="112" customFormat="false" ht="19.5" hidden="false" customHeight="true" outlineLevel="0" collapsed="false">
      <c r="A112" s="111" t="s">
        <v>77</v>
      </c>
      <c r="B112" s="87" t="n">
        <v>828</v>
      </c>
      <c r="C112" s="88" t="s">
        <v>87</v>
      </c>
      <c r="D112" s="87" t="s">
        <v>106</v>
      </c>
      <c r="E112" s="87" t="n">
        <v>800</v>
      </c>
      <c r="F112" s="97" t="n">
        <f aca="false">7100-2140</f>
        <v>4960</v>
      </c>
      <c r="G112" s="97" t="n">
        <v>7100</v>
      </c>
      <c r="H112" s="128" t="n">
        <v>7100</v>
      </c>
      <c r="I112" s="128" t="n">
        <v>7100</v>
      </c>
      <c r="J112" s="128" t="n">
        <v>7100</v>
      </c>
      <c r="K112" s="128" t="n">
        <v>7100</v>
      </c>
      <c r="L112" s="139" t="n">
        <v>7100</v>
      </c>
      <c r="M112" s="68" t="n">
        <f aca="false">SUM(F112:L112)</f>
        <v>47560</v>
      </c>
    </row>
    <row r="113" customFormat="false" ht="23.25" hidden="false" customHeight="true" outlineLevel="0" collapsed="false">
      <c r="A113" s="89" t="s">
        <v>78</v>
      </c>
      <c r="B113" s="78"/>
      <c r="C113" s="78"/>
      <c r="D113" s="78"/>
      <c r="E113" s="78"/>
      <c r="F113" s="67"/>
      <c r="G113" s="67"/>
      <c r="H113" s="67"/>
      <c r="I113" s="67"/>
      <c r="J113" s="67"/>
      <c r="K113" s="67"/>
      <c r="L113" s="67"/>
      <c r="M113" s="68"/>
    </row>
    <row r="114" customFormat="false" ht="33" hidden="false" customHeight="true" outlineLevel="0" collapsed="false">
      <c r="A114" s="90" t="s">
        <v>79</v>
      </c>
      <c r="B114" s="78"/>
      <c r="C114" s="78"/>
      <c r="D114" s="78"/>
      <c r="E114" s="78"/>
      <c r="F114" s="67"/>
      <c r="G114" s="67"/>
      <c r="H114" s="67"/>
      <c r="I114" s="67"/>
      <c r="J114" s="67"/>
      <c r="K114" s="67"/>
      <c r="L114" s="67"/>
      <c r="M114" s="68"/>
    </row>
    <row r="115" customFormat="false" ht="18" hidden="false" customHeight="true" outlineLevel="0" collapsed="false">
      <c r="A115" s="86" t="s">
        <v>80</v>
      </c>
      <c r="B115" s="87"/>
      <c r="C115" s="88"/>
      <c r="D115" s="87"/>
      <c r="E115" s="87"/>
      <c r="F115" s="97"/>
      <c r="G115" s="97"/>
      <c r="H115" s="97"/>
      <c r="I115" s="97"/>
      <c r="J115" s="97"/>
      <c r="K115" s="97"/>
      <c r="L115" s="97"/>
      <c r="M115" s="68"/>
    </row>
    <row r="116" customFormat="false" ht="52.5" hidden="false" customHeight="true" outlineLevel="0" collapsed="false">
      <c r="A116" s="86" t="s">
        <v>81</v>
      </c>
      <c r="B116" s="78"/>
      <c r="C116" s="78"/>
      <c r="D116" s="78"/>
      <c r="E116" s="78"/>
      <c r="F116" s="67"/>
      <c r="G116" s="67"/>
      <c r="H116" s="67"/>
      <c r="I116" s="67"/>
      <c r="J116" s="67"/>
      <c r="K116" s="67"/>
      <c r="L116" s="67"/>
      <c r="M116" s="68"/>
    </row>
    <row r="117" customFormat="false" ht="49.5" hidden="false" customHeight="true" outlineLevel="0" collapsed="false">
      <c r="A117" s="86" t="s">
        <v>82</v>
      </c>
      <c r="B117" s="78"/>
      <c r="C117" s="78"/>
      <c r="D117" s="78"/>
      <c r="E117" s="78"/>
      <c r="F117" s="67"/>
      <c r="G117" s="67"/>
      <c r="H117" s="67"/>
      <c r="I117" s="67"/>
      <c r="J117" s="67"/>
      <c r="K117" s="67"/>
      <c r="L117" s="67"/>
      <c r="M117" s="68"/>
    </row>
    <row r="118" customFormat="false" ht="20.25" hidden="false" customHeight="true" outlineLevel="0" collapsed="false">
      <c r="A118" s="86" t="s">
        <v>83</v>
      </c>
      <c r="B118" s="78"/>
      <c r="C118" s="78"/>
      <c r="D118" s="78"/>
      <c r="E118" s="78"/>
      <c r="F118" s="67"/>
      <c r="G118" s="67"/>
      <c r="H118" s="67"/>
      <c r="I118" s="67"/>
      <c r="J118" s="67"/>
      <c r="K118" s="67"/>
      <c r="L118" s="67"/>
      <c r="M118" s="68"/>
    </row>
    <row r="119" customFormat="false" ht="19.5" hidden="false" customHeight="true" outlineLevel="0" collapsed="false">
      <c r="A119" s="106" t="s">
        <v>84</v>
      </c>
      <c r="B119" s="100"/>
      <c r="C119" s="100"/>
      <c r="D119" s="100"/>
      <c r="E119" s="100"/>
      <c r="F119" s="123"/>
      <c r="G119" s="123"/>
      <c r="H119" s="123"/>
      <c r="I119" s="123"/>
      <c r="J119" s="123"/>
      <c r="K119" s="123"/>
      <c r="L119" s="123"/>
      <c r="M119" s="102"/>
    </row>
    <row r="120" customFormat="false" ht="40.5" hidden="false" customHeight="true" outlineLevel="0" collapsed="false">
      <c r="A120" s="84" t="s">
        <v>59</v>
      </c>
      <c r="B120" s="108"/>
      <c r="C120" s="85"/>
      <c r="D120" s="85"/>
      <c r="E120" s="85"/>
      <c r="F120" s="62" t="n">
        <f aca="false">F121+F126+F127+F128</f>
        <v>0</v>
      </c>
      <c r="G120" s="62" t="n">
        <f aca="false">G121+G126+G127+G128</f>
        <v>0</v>
      </c>
      <c r="H120" s="62" t="n">
        <f aca="false">H121+H126+H127+H128</f>
        <v>0</v>
      </c>
      <c r="I120" s="62" t="n">
        <f aca="false">I121+I126+I127+I128</f>
        <v>0</v>
      </c>
      <c r="J120" s="62" t="n">
        <f aca="false">J121+J126+J127+J128</f>
        <v>34000</v>
      </c>
      <c r="K120" s="62" t="n">
        <f aca="false">K121+K126+K127+K128</f>
        <v>34000</v>
      </c>
      <c r="L120" s="62" t="n">
        <f aca="false">L121+L126+L127+L128</f>
        <v>34000</v>
      </c>
      <c r="M120" s="63" t="n">
        <f aca="false">M121+M126+M127+M128</f>
        <v>102000</v>
      </c>
    </row>
    <row r="121" customFormat="false" ht="19.5" hidden="false" customHeight="true" outlineLevel="0" collapsed="false">
      <c r="A121" s="111" t="s">
        <v>77</v>
      </c>
      <c r="B121" s="87" t="n">
        <v>828</v>
      </c>
      <c r="C121" s="88" t="s">
        <v>87</v>
      </c>
      <c r="D121" s="87" t="s">
        <v>107</v>
      </c>
      <c r="E121" s="87" t="n">
        <v>800</v>
      </c>
      <c r="F121" s="91" t="n">
        <v>0</v>
      </c>
      <c r="G121" s="91" t="n">
        <v>0</v>
      </c>
      <c r="H121" s="112" t="n">
        <v>0</v>
      </c>
      <c r="I121" s="112" t="n">
        <v>0</v>
      </c>
      <c r="J121" s="112" t="n">
        <v>34000</v>
      </c>
      <c r="K121" s="112" t="n">
        <v>34000</v>
      </c>
      <c r="L121" s="113" t="n">
        <v>34000</v>
      </c>
      <c r="M121" s="68" t="n">
        <f aca="false">SUM(F121:L121)</f>
        <v>102000</v>
      </c>
    </row>
    <row r="122" customFormat="false" ht="21.75" hidden="false" customHeight="true" outlineLevel="0" collapsed="false">
      <c r="A122" s="89" t="s">
        <v>78</v>
      </c>
      <c r="B122" s="78"/>
      <c r="C122" s="78"/>
      <c r="D122" s="78"/>
      <c r="E122" s="78"/>
      <c r="F122" s="67"/>
      <c r="G122" s="67"/>
      <c r="H122" s="67"/>
      <c r="I122" s="67"/>
      <c r="J122" s="67"/>
      <c r="K122" s="67"/>
      <c r="L122" s="67"/>
      <c r="M122" s="68"/>
    </row>
    <row r="123" customFormat="false" ht="35.25" hidden="false" customHeight="true" outlineLevel="0" collapsed="false">
      <c r="A123" s="90" t="s">
        <v>79</v>
      </c>
      <c r="B123" s="78"/>
      <c r="C123" s="78"/>
      <c r="D123" s="78"/>
      <c r="E123" s="78"/>
      <c r="F123" s="67"/>
      <c r="G123" s="67"/>
      <c r="H123" s="67"/>
      <c r="I123" s="67"/>
      <c r="J123" s="67"/>
      <c r="K123" s="67"/>
      <c r="L123" s="67"/>
      <c r="M123" s="68"/>
    </row>
    <row r="124" customFormat="false" ht="24" hidden="false" customHeight="true" outlineLevel="0" collapsed="false">
      <c r="A124" s="86" t="s">
        <v>80</v>
      </c>
      <c r="B124" s="87"/>
      <c r="C124" s="88"/>
      <c r="D124" s="87"/>
      <c r="E124" s="87"/>
      <c r="F124" s="67"/>
      <c r="G124" s="67"/>
      <c r="H124" s="67"/>
      <c r="I124" s="67"/>
      <c r="J124" s="67"/>
      <c r="K124" s="67"/>
      <c r="L124" s="67"/>
      <c r="M124" s="68"/>
    </row>
    <row r="125" customFormat="false" ht="51.75" hidden="false" customHeight="true" outlineLevel="0" collapsed="false">
      <c r="A125" s="86" t="s">
        <v>81</v>
      </c>
      <c r="B125" s="78"/>
      <c r="C125" s="78"/>
      <c r="D125" s="78"/>
      <c r="E125" s="78"/>
      <c r="F125" s="67"/>
      <c r="G125" s="67"/>
      <c r="H125" s="67"/>
      <c r="I125" s="67"/>
      <c r="J125" s="67"/>
      <c r="K125" s="67"/>
      <c r="L125" s="67"/>
      <c r="M125" s="68"/>
    </row>
    <row r="126" customFormat="false" ht="42.4" hidden="false" customHeight="true" outlineLevel="0" collapsed="false">
      <c r="A126" s="86" t="s">
        <v>82</v>
      </c>
      <c r="B126" s="78"/>
      <c r="C126" s="78"/>
      <c r="D126" s="78"/>
      <c r="E126" s="78"/>
      <c r="F126" s="67"/>
      <c r="G126" s="67"/>
      <c r="H126" s="67"/>
      <c r="I126" s="67"/>
      <c r="J126" s="67"/>
      <c r="K126" s="67"/>
      <c r="L126" s="67"/>
      <c r="M126" s="68"/>
    </row>
    <row r="127" customFormat="false" ht="21" hidden="false" customHeight="true" outlineLevel="0" collapsed="false">
      <c r="A127" s="86" t="s">
        <v>83</v>
      </c>
      <c r="B127" s="78"/>
      <c r="C127" s="78"/>
      <c r="D127" s="78"/>
      <c r="E127" s="78"/>
      <c r="F127" s="67"/>
      <c r="G127" s="67"/>
      <c r="H127" s="67"/>
      <c r="I127" s="67"/>
      <c r="J127" s="67"/>
      <c r="K127" s="67"/>
      <c r="L127" s="67"/>
      <c r="M127" s="68"/>
    </row>
    <row r="128" customFormat="false" ht="21" hidden="false" customHeight="true" outlineLevel="0" collapsed="false">
      <c r="A128" s="106" t="s">
        <v>84</v>
      </c>
      <c r="B128" s="100"/>
      <c r="C128" s="100"/>
      <c r="D128" s="100"/>
      <c r="E128" s="100"/>
      <c r="F128" s="123"/>
      <c r="G128" s="123"/>
      <c r="H128" s="123"/>
      <c r="I128" s="123"/>
      <c r="J128" s="123"/>
      <c r="K128" s="123"/>
      <c r="L128" s="123"/>
      <c r="M128" s="102"/>
    </row>
    <row r="129" customFormat="false" ht="33.75" hidden="false" customHeight="true" outlineLevel="0" collapsed="false">
      <c r="A129" s="140"/>
      <c r="B129" s="141"/>
      <c r="C129" s="141"/>
      <c r="D129" s="141"/>
      <c r="E129" s="141"/>
      <c r="F129" s="142"/>
      <c r="G129" s="142"/>
      <c r="H129" s="143"/>
      <c r="I129" s="143"/>
      <c r="J129" s="143"/>
      <c r="K129" s="143"/>
      <c r="L129" s="143"/>
      <c r="M129" s="143"/>
    </row>
  </sheetData>
  <mergeCells count="8">
    <mergeCell ref="A1:M1"/>
    <mergeCell ref="A2:M2"/>
    <mergeCell ref="A4:A5"/>
    <mergeCell ref="B4:E4"/>
    <mergeCell ref="F4:M4"/>
    <mergeCell ref="B5:E5"/>
    <mergeCell ref="A16:A19"/>
    <mergeCell ref="A66:A67"/>
  </mergeCells>
  <printOptions headings="false" gridLines="false" gridLinesSet="true" horizontalCentered="false" verticalCentered="false"/>
  <pageMargins left="0.590277777777778" right="0.590277777777778" top="0.393055555555556" bottom="0.39375" header="0.196527777777778" footer="0.511811023622047"/>
  <pageSetup paperSize="9" scale="100" fitToWidth="1" fitToHeight="6" pageOrder="downThenOver" orientation="landscape" blackAndWhite="false" draft="false" cellComments="none" firstPageNumber="47" useFirstPageNumber="true" horizontalDpi="300" verticalDpi="300" copies="1"/>
  <headerFooter differentFirst="false" differentOddEven="false">
    <oddHeader>&amp;C&amp;P</oddHeader>
    <oddFooter/>
  </headerFooter>
  <rowBreaks count="1" manualBreakCount="1">
    <brk id="3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153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2023-04-24T08:36:41Z</dcterms:created>
  <dc:creator>plan</dc:creator>
  <dc:description/>
  <dc:language>ru-RU</dc:language>
  <cp:lastModifiedBy/>
  <cp:lastPrinted>2024-12-23T11:48:52Z</cp:lastPrinted>
  <dcterms:modified xsi:type="dcterms:W3CDTF">2024-12-23T11:49:03Z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