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Изменения  стройка (4)" sheetId="1" r:id="rId1"/>
  </sheets>
  <definedNames>
    <definedName name="Print_Titles" localSheetId="0">'Изменения  стройка (4)'!$6:$9</definedName>
    <definedName name="вяжущие" localSheetId="0">#REF!</definedName>
    <definedName name="вяжущие">#REF!</definedName>
    <definedName name="вяжущие_по" localSheetId="0">#REF!</definedName>
    <definedName name="вяжущие_по">#REF!</definedName>
    <definedName name="вяжущие_ср" localSheetId="0">#REF!</definedName>
    <definedName name="вяжущие_ср">#REF!</definedName>
    <definedName name="извенения" localSheetId="0">#REF!</definedName>
    <definedName name="извенения">#REF!</definedName>
    <definedName name="лист5" localSheetId="0">#REF!</definedName>
    <definedName name="лист5">#REF!</definedName>
    <definedName name="нов" localSheetId="0">#REF!</definedName>
    <definedName name="нов">#REF!</definedName>
    <definedName name="о" localSheetId="0">#REF!</definedName>
    <definedName name="о">#REF!</definedName>
    <definedName name="_xlnm.Print_Area" localSheetId="0">'Изменения  стройка (4)'!$A$1:$S$102</definedName>
    <definedName name="ооо" localSheetId="0">#REF!</definedName>
    <definedName name="ооо">#REF!</definedName>
    <definedName name="стройка" localSheetId="0">#REF!</definedName>
    <definedName name="стройка">#REF!</definedName>
    <definedName name="щебень" localSheetId="0">#REF!</definedName>
    <definedName name="щебень">#REF!</definedName>
    <definedName name="щебень_по" localSheetId="0">#REF!</definedName>
    <definedName name="щебень_по">#REF!</definedName>
    <definedName name="щебень_ср" localSheetId="0">#REF!</definedName>
    <definedName name="щебень_ср">#REF!</definedName>
  </definedNames>
  <calcPr calcId="124519"/>
</workbook>
</file>

<file path=xl/calcChain.xml><?xml version="1.0" encoding="utf-8"?>
<calcChain xmlns="http://schemas.openxmlformats.org/spreadsheetml/2006/main">
  <c r="F110" i="1"/>
  <c r="E110"/>
  <c r="G110" s="1"/>
  <c r="F107"/>
  <c r="F108"/>
  <c r="E15"/>
  <c r="C12"/>
  <c r="K17"/>
  <c r="K12" s="1"/>
  <c r="L12"/>
  <c r="N12"/>
  <c r="M12"/>
  <c r="G45"/>
  <c r="G12" s="1"/>
  <c r="H12"/>
  <c r="I12"/>
  <c r="P12"/>
  <c r="R12"/>
  <c r="S12"/>
  <c r="Q12"/>
  <c r="D12"/>
  <c r="E36"/>
  <c r="E37"/>
  <c r="E38"/>
  <c r="E51"/>
  <c r="P41"/>
  <c r="E17"/>
  <c r="P17"/>
  <c r="E45" l="1"/>
  <c r="C51"/>
  <c r="K51"/>
  <c r="G51"/>
  <c r="C45"/>
  <c r="G38" l="1"/>
  <c r="E86" l="1"/>
  <c r="C86"/>
  <c r="K84"/>
  <c r="E84" s="1"/>
  <c r="C84"/>
  <c r="E83"/>
  <c r="C83"/>
  <c r="E82"/>
  <c r="C82"/>
  <c r="E80"/>
  <c r="C80"/>
  <c r="E78"/>
  <c r="C78"/>
  <c r="E76"/>
  <c r="C76"/>
  <c r="G74"/>
  <c r="E74"/>
  <c r="C74"/>
  <c r="E73"/>
  <c r="C73"/>
  <c r="E71"/>
  <c r="C71"/>
  <c r="P69"/>
  <c r="E69" s="1"/>
  <c r="C69"/>
  <c r="G67"/>
  <c r="C67"/>
  <c r="P66"/>
  <c r="E66"/>
  <c r="C66"/>
  <c r="G64"/>
  <c r="E64" s="1"/>
  <c r="C64"/>
  <c r="E63"/>
  <c r="C63"/>
  <c r="E62"/>
  <c r="C62"/>
  <c r="E60"/>
  <c r="C60"/>
  <c r="S58"/>
  <c r="Q58"/>
  <c r="O58"/>
  <c r="N58"/>
  <c r="M58"/>
  <c r="L58"/>
  <c r="J58"/>
  <c r="I58"/>
  <c r="H58"/>
  <c r="F58"/>
  <c r="C58"/>
  <c r="E55"/>
  <c r="C55"/>
  <c r="E53"/>
  <c r="C53"/>
  <c r="G49"/>
  <c r="C49"/>
  <c r="G48"/>
  <c r="E48" s="1"/>
  <c r="C48"/>
  <c r="G47"/>
  <c r="E47"/>
  <c r="G39"/>
  <c r="E39" s="1"/>
  <c r="C39"/>
  <c r="P37"/>
  <c r="K37"/>
  <c r="C37"/>
  <c r="P36"/>
  <c r="K36"/>
  <c r="C36"/>
  <c r="K34"/>
  <c r="E34" s="1"/>
  <c r="C34"/>
  <c r="K33"/>
  <c r="E33"/>
  <c r="C33"/>
  <c r="K32"/>
  <c r="E32" s="1"/>
  <c r="C32"/>
  <c r="K31"/>
  <c r="E31" s="1"/>
  <c r="C31"/>
  <c r="K30"/>
  <c r="E30" s="1"/>
  <c r="C30"/>
  <c r="K29"/>
  <c r="E29"/>
  <c r="C29"/>
  <c r="K28"/>
  <c r="E28" s="1"/>
  <c r="C28"/>
  <c r="K27"/>
  <c r="E27" s="1"/>
  <c r="C27"/>
  <c r="G26"/>
  <c r="E26" s="1"/>
  <c r="C26"/>
  <c r="G25"/>
  <c r="E25"/>
  <c r="C25"/>
  <c r="G24"/>
  <c r="E24" s="1"/>
  <c r="C24"/>
  <c r="G23"/>
  <c r="E23" s="1"/>
  <c r="C23"/>
  <c r="G22"/>
  <c r="E22" s="1"/>
  <c r="C22"/>
  <c r="G21"/>
  <c r="E21"/>
  <c r="C21"/>
  <c r="G20"/>
  <c r="E20" s="1"/>
  <c r="C20"/>
  <c r="P19"/>
  <c r="C19"/>
  <c r="E19" l="1"/>
  <c r="G58"/>
  <c r="P58"/>
  <c r="E67"/>
  <c r="E58" s="1"/>
  <c r="E49"/>
  <c r="E14"/>
  <c r="E13"/>
  <c r="E41"/>
  <c r="K58"/>
  <c r="E12" l="1"/>
</calcChain>
</file>

<file path=xl/sharedStrings.xml><?xml version="1.0" encoding="utf-8"?>
<sst xmlns="http://schemas.openxmlformats.org/spreadsheetml/2006/main" count="127" uniqueCount="103">
  <si>
    <t>Приложение                                                                                                       к постановлению Правительства                                           Белгородской области                                                                                       от «______»_____________ 2024 г.                                                №_______</t>
  </si>
  <si>
    <t>Пообъектный перечень</t>
  </si>
  <si>
    <t xml:space="preserve"> строительства (реконструкции) автомобильных дорог и строительства сетей наружного освещения вдоль автомобильных дорог в Белгородской области                                                                                                                                                                                                    на 2025 - 2027 годы</t>
  </si>
  <si>
    <t>№ п/п</t>
  </si>
  <si>
    <t>Наименование муниципальных районов, городских  и муниципальных округов, объектов</t>
  </si>
  <si>
    <t xml:space="preserve">ВСЕГО                                                                               </t>
  </si>
  <si>
    <t xml:space="preserve">2025 год.                                                                                                                        Предварительные объемы финансирования </t>
  </si>
  <si>
    <t xml:space="preserve">2026 год.                                                                                                                         Предварительные объемы финансирования </t>
  </si>
  <si>
    <t xml:space="preserve">2027 год.                                                                                                                         Предварительные объемы финансирования </t>
  </si>
  <si>
    <t>Протяжен-ность</t>
  </si>
  <si>
    <t>Стоимость</t>
  </si>
  <si>
    <t xml:space="preserve">Всего объём финансирования </t>
  </si>
  <si>
    <t>В том числе</t>
  </si>
  <si>
    <t xml:space="preserve">В том числе </t>
  </si>
  <si>
    <t>км</t>
  </si>
  <si>
    <t>п.м</t>
  </si>
  <si>
    <t>тыс. руб.</t>
  </si>
  <si>
    <t>км/п.м</t>
  </si>
  <si>
    <t>областной бюджет</t>
  </si>
  <si>
    <t>муниципаль-ный бюджет</t>
  </si>
  <si>
    <t xml:space="preserve">федеральный бюджет </t>
  </si>
  <si>
    <t>I</t>
  </si>
  <si>
    <t>Строительство (реконструкция) автомобильных дорог</t>
  </si>
  <si>
    <t xml:space="preserve">Построено (реконструировано) автомобильных дорог </t>
  </si>
  <si>
    <t>ВСЕГО, в том числе</t>
  </si>
  <si>
    <t>средства областного бюджета</t>
  </si>
  <si>
    <t>средства федерального бюджета</t>
  </si>
  <si>
    <t>муниципального бюджета</t>
  </si>
  <si>
    <t>Алексеевский муниципальный округ</t>
  </si>
  <si>
    <t>Реконструкция мостового перехода через реку Черная Калитва  на  км 0+140 автодороги «Белгород – Новый Оскол – Советское»– Калитва – Шапорево</t>
  </si>
  <si>
    <t>/105,6</t>
  </si>
  <si>
    <t>Белгородский район</t>
  </si>
  <si>
    <t xml:space="preserve">Реконструкция автомобильной дороги «Спутник – улица Сумская – улица Чичерина – Ротонда» (проспект Богдана Хмельницкого)                                                                   в Белгородском районе  </t>
  </si>
  <si>
    <t>Город Белгород</t>
  </si>
  <si>
    <t>Строительство транспортной развязки на км 1 + 200 автомобильной дороги                                                        ул. Красноармейская –                  мкр. «Юго-Западный – 2»                                                                                             в г. Белгороде</t>
  </si>
  <si>
    <t xml:space="preserve">Реконструкция подъездной дороги от ул. Красноармейская до микрорайона                                             «Юго-Западный – 2»                                                                 в г. Белгороде </t>
  </si>
  <si>
    <t>Строительство проезда                                                                    к жилой застройке                                                                  по ул. Славянская</t>
  </si>
  <si>
    <t>Грайворонский муниципальный округ</t>
  </si>
  <si>
    <t>Реконструкция моста через реку Лозовая на км 1+500 автодороги Головчино – Антоновка</t>
  </si>
  <si>
    <t>/ 50,26</t>
  </si>
  <si>
    <t>Красногвардейский район</t>
  </si>
  <si>
    <t>Прохоровский район</t>
  </si>
  <si>
    <t>Ракитянский район</t>
  </si>
  <si>
    <t>Ровеньский район</t>
  </si>
  <si>
    <t>Реконструкция мостового перехода через реку Лозовая                  на км 0+900 автодороги «Подъезд к селу Лозная»                                                                                 в Ровеньском районе</t>
  </si>
  <si>
    <t>0,430 / 24,72</t>
  </si>
  <si>
    <t>п. Ровеньки,                                                     МКР «Спортивный»</t>
  </si>
  <si>
    <t>п. Ровеньки,                                                МКР «Прозрачный»</t>
  </si>
  <si>
    <t>Старооскольский городской округ</t>
  </si>
  <si>
    <t>Чернянский район</t>
  </si>
  <si>
    <t>Строительство автодороги Волково — Копцево   в Губкинском городском округе и в Чернянском районе</t>
  </si>
  <si>
    <t>Яковлевский муниципальный округ</t>
  </si>
  <si>
    <t>Строительство автодороги между                     с. Казачье Прохоровского района                   и с. Верхний Ольшанец Яковлевского городского округа</t>
  </si>
  <si>
    <t>II.</t>
  </si>
  <si>
    <t xml:space="preserve">Строительство сетей наружного освещения вдоль автомобильных дорог                                                                                       </t>
  </si>
  <si>
    <t>ВСЕГО средства областного бюджета</t>
  </si>
  <si>
    <t>Власов – Папушин, км 0+000 –                 км 2+800 (Власов, Папушин)</t>
  </si>
  <si>
    <t>Бессоновка – Солохи – Стригуны,   км 0+000 – км 0+500;  км 2+800 –               км 3+500; км 6+800 – км 12+400  (Бессоновка, Орловка, Солохи)</t>
  </si>
  <si>
    <t>Борисовский район</t>
  </si>
  <si>
    <t>Борисовка – Хотмыжск – Никитское – Русская Березовка (Хотмыжск, Акулиновка, Никитское, Русская Березовка)</t>
  </si>
  <si>
    <t>Бессоновка – Солохи – Стригуны,  км 12+400 – км 15+400;                                                                км 22+900 – км 23+800 (Новоалександровка, Стригуны)</t>
  </si>
  <si>
    <t>Валуйский муниципальный округ</t>
  </si>
  <si>
    <t xml:space="preserve"> </t>
  </si>
  <si>
    <t>«Уразово – Борки – Новопетровка – Вериговка» – Кукуевка – Долгое,  км 4+100 – км 6+700; км 8+200 –  8+800  (Кукуевка, Долгое)</t>
  </si>
  <si>
    <t>Губкинский городской округ</t>
  </si>
  <si>
    <t>«Короча - Губкин - граница Курской области» - Ольховатка, км 0+400 -                                             км 3+000 (Ольховатка)</t>
  </si>
  <si>
    <t>Ивнянский район</t>
  </si>
  <si>
    <t>«Крым» - Ольховатка, км 9+100 -           км 9+600 (Ольховатка)</t>
  </si>
  <si>
    <t>«Крым» – Верхопенье – Ивня» – Новенькое – Богатое, км 1+900 –           км 5+700; км 11+800 – км 12+800  (Новенькое, Богатое)</t>
  </si>
  <si>
    <t>Корочанский район</t>
  </si>
  <si>
    <t>«Короча - Чернянка - Красное» - Короткое, км 3+900 - км 7+100 (Короткое)</t>
  </si>
  <si>
    <t>«Крым» - Ивня - Ракитное,                           км 46+600 - км 48+400 (Ракитное)</t>
  </si>
  <si>
    <t>Федосеевка - Гидроузел, км 0+000 -               км 3+100 (Федосеевка)</t>
  </si>
  <si>
    <t>«Короча - Чернянка - Красное» - Хитрово - Баклановка,   км 2+900 -                                           км 4+300 (Баклановка)</t>
  </si>
  <si>
    <t>«Объездная поселка Чернянка,            км 0+500 - км 2+200 (Красный Остров)»</t>
  </si>
  <si>
    <t xml:space="preserve">«Старый  Оскол – Чернянка – Новый Оскол» Ездочное – Холки </t>
  </si>
  <si>
    <t>Бутово - Курская Дуга, км 4+100 -                                     км 5+900 (Бутово)</t>
  </si>
  <si>
    <t xml:space="preserve"> Министр                                                                                                                                   автомобильных дорог и транспорта                                                                      Белгородской области</t>
  </si>
  <si>
    <t>С.В. Евтушенко</t>
  </si>
  <si>
    <t xml:space="preserve">         Министр автомобильных дорог  </t>
  </si>
  <si>
    <t xml:space="preserve">     и транспорта Белгородской области</t>
  </si>
  <si>
    <t xml:space="preserve">   С.В. Евтушенко</t>
  </si>
  <si>
    <t>Строительство автомобильной дороги                                по ул. Кулешовка с. Бобрава</t>
  </si>
  <si>
    <t>Строительство автомобильных дорог                            в РИЗ «Вишенки» в г. Старый Оскол</t>
  </si>
  <si>
    <t>32,709/               24,72</t>
  </si>
  <si>
    <t xml:space="preserve">32,852/   </t>
  </si>
  <si>
    <t>6,012/             155,86</t>
  </si>
  <si>
    <t xml:space="preserve">Реконструкция транспортной развязки на км 0+000 автодороги «Северо – Западный обход города Белгорода»                                     со строительством съезда                      к ул. Магистральная                                  в п. Северный                       </t>
  </si>
  <si>
    <t>Строительство автомобильных дорог                  в микрорайоне ИЖС «Разумное – 81» (третья очередь строительства)</t>
  </si>
  <si>
    <t>Строительство автомобильных дорог                      в микрорайоне ИЖС «Майский – 80» п. Майский (вторая очередь строительства)</t>
  </si>
  <si>
    <t>Строительство автомобильных дорог                              в микрорайоне ИЖС «Пушкарное – 78» (вторая очередь строительства)</t>
  </si>
  <si>
    <t xml:space="preserve">Строительство автомобильных дорог                          в микрорайоне ИЖС «Крутой лог – 24»   </t>
  </si>
  <si>
    <t>Строительство автомобильных дорог                        в массиве ИЖС «Хохлово – 68»</t>
  </si>
  <si>
    <t>Строительство автомобильных дорог                   в микрорайоне ИЖС «Новосадовый – 41»,                                               ул. Ореховая –                         ул. Сторожевая</t>
  </si>
  <si>
    <t>Строительство автомобильных дорог               в микрорайоне ИЖС Разумное – 81 (третья очередь)</t>
  </si>
  <si>
    <t>Строительство автомобильных дорог                           в микрорайоне ИЖС «Комсомольский – 50»</t>
  </si>
  <si>
    <t xml:space="preserve">Строительство автомобильных дорог                      в микрорайоне ИЖС «Крутой Лог – 24» </t>
  </si>
  <si>
    <t xml:space="preserve">Строительство автомобильных дорог                 в микрорайоне ИЖС «Крутой Лог – 24а» </t>
  </si>
  <si>
    <t xml:space="preserve">Строительство автомобильных дорог                     в микрорайоне ИЖС «Майский – 80 (вторая очередь)» </t>
  </si>
  <si>
    <t xml:space="preserve">Строительство автомобильных дорог                     в микрорайоне ИЖС «Садовый», с. Драгунское </t>
  </si>
  <si>
    <t xml:space="preserve">Строительство автомобильной дороги к школе   от ул. Магистральная                                           в п. Северный </t>
  </si>
  <si>
    <t xml:space="preserve">Строительство автомобильных дорог                      в микрорайоне ИЖС «Пушкарное – 78 (вторая очередь)» </t>
  </si>
  <si>
    <t>Строительство автомобильной дороги                                в микрорайоне «Новая жизнь» (четвертая очередь строительства)                             в г. Белгороде</t>
  </si>
</sst>
</file>

<file path=xl/styles.xml><?xml version="1.0" encoding="utf-8"?>
<styleSheet xmlns="http://schemas.openxmlformats.org/spreadsheetml/2006/main">
  <numFmts count="7">
    <numFmt numFmtId="43" formatCode="_-* #,##0.00\ _р_._-;\-* #,##0.00\ _р_._-;_-* &quot;-&quot;??\ _р_._-;_-@_-"/>
    <numFmt numFmtId="164" formatCode="0.0"/>
    <numFmt numFmtId="165" formatCode="#,##0.0"/>
    <numFmt numFmtId="166" formatCode="#,##0.000"/>
    <numFmt numFmtId="167" formatCode="0.000"/>
    <numFmt numFmtId="168" formatCode="_-* #,##0.000\ _р_._-;\-* #,##0.000\ _р_._-;_-* &quot;-&quot;??\ _р_._-;_-@_-"/>
    <numFmt numFmtId="169" formatCode="_-* #,##0.0\ _р_._-;\-* #,##0.0\ _р_._-;_-* &quot;-&quot;??\ _р_._-;_-@_-"/>
  </numFmts>
  <fonts count="29">
    <font>
      <sz val="10"/>
      <color theme="1"/>
      <name val="Arial"/>
    </font>
    <font>
      <sz val="10"/>
      <name val="Arial Cyr"/>
    </font>
    <font>
      <sz val="11"/>
      <color theme="1"/>
      <name val="Calibri"/>
      <scheme val="minor"/>
    </font>
    <font>
      <sz val="10"/>
      <name val="Helv"/>
    </font>
    <font>
      <sz val="10"/>
      <name val="Times New Roman"/>
    </font>
    <font>
      <b/>
      <sz val="26"/>
      <name val="Times New Roman"/>
    </font>
    <font>
      <b/>
      <sz val="45"/>
      <name val="Times New Roman"/>
    </font>
    <font>
      <sz val="14"/>
      <name val="Times New Roman"/>
    </font>
    <font>
      <sz val="32"/>
      <name val="Times New Roman"/>
    </font>
    <font>
      <b/>
      <sz val="32"/>
      <name val="Times New Roman"/>
    </font>
    <font>
      <b/>
      <sz val="28"/>
      <name val="Times New Roman"/>
    </font>
    <font>
      <b/>
      <sz val="28"/>
      <color theme="1"/>
      <name val="Times New Roman"/>
    </font>
    <font>
      <sz val="36"/>
      <name val="Times New Roman"/>
    </font>
    <font>
      <sz val="28"/>
      <name val="Times New Roman"/>
    </font>
    <font>
      <sz val="26"/>
      <name val="Times New Roman"/>
    </font>
    <font>
      <sz val="28"/>
      <color theme="0"/>
      <name val="Times New Roman"/>
    </font>
    <font>
      <b/>
      <sz val="26"/>
      <color theme="1"/>
      <name val="Times New Roman"/>
    </font>
    <font>
      <sz val="26"/>
      <color theme="1"/>
      <name val="Arial"/>
    </font>
    <font>
      <sz val="12"/>
      <name val="Times New Roman"/>
    </font>
    <font>
      <b/>
      <sz val="30"/>
      <name val="Times New Roman"/>
    </font>
    <font>
      <sz val="30"/>
      <name val="Times New Roman"/>
    </font>
    <font>
      <b/>
      <sz val="30"/>
      <color theme="1"/>
      <name val="Times New Roman"/>
    </font>
    <font>
      <b/>
      <sz val="36"/>
      <name val="Times New Roman"/>
    </font>
    <font>
      <sz val="16"/>
      <name val="Times New Roman"/>
    </font>
    <font>
      <sz val="10"/>
      <color theme="1"/>
      <name val="Arial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3" fillId="0" borderId="0"/>
    <xf numFmtId="0" fontId="3" fillId="0" borderId="0"/>
    <xf numFmtId="43" fontId="24" fillId="0" borderId="0" applyFont="0" applyFill="0" applyBorder="0" applyProtection="0"/>
  </cellStyleXfs>
  <cellXfs count="111">
    <xf numFmtId="0" fontId="0" fillId="0" borderId="0" xfId="0"/>
    <xf numFmtId="164" fontId="4" fillId="0" borderId="0" xfId="4" applyNumberFormat="1" applyFont="1" applyAlignment="1">
      <alignment horizontal="center" vertical="center" wrapText="1"/>
    </xf>
    <xf numFmtId="1" fontId="4" fillId="0" borderId="0" xfId="4" applyNumberFormat="1" applyFont="1" applyAlignment="1">
      <alignment horizontal="center" vertical="justify" wrapText="1"/>
    </xf>
    <xf numFmtId="164" fontId="4" fillId="0" borderId="0" xfId="4" applyNumberFormat="1" applyFont="1" applyAlignment="1">
      <alignment horizontal="center" vertical="justify" wrapText="1"/>
    </xf>
    <xf numFmtId="0" fontId="11" fillId="2" borderId="1" xfId="0" applyFont="1" applyFill="1" applyBorder="1" applyAlignment="1">
      <alignment vertical="center" wrapText="1"/>
    </xf>
    <xf numFmtId="1" fontId="10" fillId="2" borderId="1" xfId="4" applyNumberFormat="1" applyFont="1" applyFill="1" applyBorder="1" applyAlignment="1">
      <alignment horizontal="left" vertical="center" wrapText="1"/>
    </xf>
    <xf numFmtId="165" fontId="10" fillId="2" borderId="1" xfId="4" applyNumberFormat="1" applyFont="1" applyFill="1" applyBorder="1" applyAlignment="1">
      <alignment horizontal="center" vertical="center" wrapText="1"/>
    </xf>
    <xf numFmtId="164" fontId="13" fillId="2" borderId="1" xfId="4" applyNumberFormat="1" applyFont="1" applyFill="1" applyBorder="1" applyAlignment="1">
      <alignment horizontal="center" vertical="center" wrapText="1"/>
    </xf>
    <xf numFmtId="1" fontId="10" fillId="2" borderId="1" xfId="4" applyNumberFormat="1" applyFont="1" applyFill="1" applyBorder="1" applyAlignment="1">
      <alignment vertical="center"/>
    </xf>
    <xf numFmtId="165" fontId="13" fillId="2" borderId="1" xfId="4" applyNumberFormat="1" applyFont="1" applyFill="1" applyBorder="1" applyAlignment="1">
      <alignment horizontal="center" vertical="center" wrapText="1"/>
    </xf>
    <xf numFmtId="1" fontId="13" fillId="2" borderId="1" xfId="4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2" fontId="13" fillId="2" borderId="1" xfId="4" applyNumberFormat="1" applyFont="1" applyFill="1" applyBorder="1" applyAlignment="1">
      <alignment horizontal="center" vertical="center" wrapText="1"/>
    </xf>
    <xf numFmtId="43" fontId="13" fillId="2" borderId="1" xfId="6" applyNumberFormat="1" applyFont="1" applyFill="1" applyBorder="1" applyAlignment="1">
      <alignment horizontal="center" vertical="center" wrapText="1"/>
    </xf>
    <xf numFmtId="167" fontId="13" fillId="2" borderId="1" xfId="4" applyNumberFormat="1" applyFont="1" applyFill="1" applyBorder="1" applyAlignment="1">
      <alignment horizontal="center" vertical="center" wrapText="1"/>
    </xf>
    <xf numFmtId="168" fontId="13" fillId="2" borderId="1" xfId="6" applyNumberFormat="1" applyFont="1" applyFill="1" applyBorder="1" applyAlignment="1">
      <alignment horizontal="center" vertical="center" wrapText="1"/>
    </xf>
    <xf numFmtId="165" fontId="13" fillId="3" borderId="1" xfId="4" applyNumberFormat="1" applyFont="1" applyFill="1" applyBorder="1" applyAlignment="1">
      <alignment horizontal="center" vertical="center" wrapText="1"/>
    </xf>
    <xf numFmtId="3" fontId="13" fillId="2" borderId="1" xfId="4" applyNumberFormat="1" applyFont="1" applyFill="1" applyBorder="1" applyAlignment="1">
      <alignment horizontal="center" vertical="center" wrapText="1"/>
    </xf>
    <xf numFmtId="0" fontId="15" fillId="2" borderId="1" xfId="4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/>
    </xf>
    <xf numFmtId="164" fontId="15" fillId="2" borderId="1" xfId="4" applyNumberFormat="1" applyFont="1" applyFill="1" applyBorder="1" applyAlignment="1">
      <alignment horizontal="center" vertical="center" wrapText="1"/>
    </xf>
    <xf numFmtId="1" fontId="13" fillId="2" borderId="1" xfId="4" applyNumberFormat="1" applyFont="1" applyFill="1" applyBorder="1" applyAlignment="1">
      <alignment horizontal="left" vertical="center" wrapText="1"/>
    </xf>
    <xf numFmtId="165" fontId="14" fillId="2" borderId="1" xfId="4" applyNumberFormat="1" applyFont="1" applyFill="1" applyBorder="1" applyAlignment="1">
      <alignment horizontal="center" vertical="center" wrapText="1"/>
    </xf>
    <xf numFmtId="164" fontId="14" fillId="2" borderId="1" xfId="4" applyNumberFormat="1" applyFont="1" applyFill="1" applyBorder="1" applyAlignment="1">
      <alignment horizontal="center" vertical="center" wrapText="1"/>
    </xf>
    <xf numFmtId="1" fontId="14" fillId="2" borderId="1" xfId="4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4" applyFont="1" applyFill="1" applyBorder="1" applyAlignment="1">
      <alignment horizontal="center" vertical="center"/>
    </xf>
    <xf numFmtId="167" fontId="14" fillId="2" borderId="1" xfId="4" applyNumberFormat="1" applyFont="1" applyFill="1" applyBorder="1" applyAlignment="1">
      <alignment horizontal="center" vertical="center" wrapText="1"/>
    </xf>
    <xf numFmtId="166" fontId="14" fillId="2" borderId="1" xfId="4" applyNumberFormat="1" applyFont="1" applyFill="1" applyBorder="1" applyAlignment="1">
      <alignment horizontal="center" vertical="center" wrapText="1"/>
    </xf>
    <xf numFmtId="1" fontId="5" fillId="2" borderId="1" xfId="4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165" fontId="5" fillId="2" borderId="1" xfId="4" applyNumberFormat="1" applyFont="1" applyFill="1" applyBorder="1" applyAlignment="1">
      <alignment horizontal="center" vertical="center" wrapText="1"/>
    </xf>
    <xf numFmtId="1" fontId="5" fillId="2" borderId="1" xfId="4" applyNumberFormat="1" applyFont="1" applyFill="1" applyBorder="1" applyAlignment="1">
      <alignment horizontal="left" vertical="center" wrapText="1"/>
    </xf>
    <xf numFmtId="3" fontId="5" fillId="2" borderId="1" xfId="4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vertical="center"/>
    </xf>
    <xf numFmtId="4" fontId="5" fillId="2" borderId="1" xfId="4" applyNumberFormat="1" applyFont="1" applyFill="1" applyBorder="1" applyAlignment="1">
      <alignment horizontal="center" vertical="center" wrapText="1"/>
    </xf>
    <xf numFmtId="164" fontId="14" fillId="2" borderId="6" xfId="4" applyNumberFormat="1" applyFont="1" applyFill="1" applyBorder="1" applyAlignment="1">
      <alignment horizontal="center" vertical="center" wrapText="1"/>
    </xf>
    <xf numFmtId="1" fontId="14" fillId="2" borderId="9" xfId="4" applyNumberFormat="1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left" vertical="center" wrapText="1"/>
    </xf>
    <xf numFmtId="164" fontId="14" fillId="2" borderId="10" xfId="4" applyNumberFormat="1" applyFont="1" applyFill="1" applyBorder="1" applyAlignment="1">
      <alignment horizontal="center" vertical="center" wrapText="1"/>
    </xf>
    <xf numFmtId="165" fontId="14" fillId="2" borderId="10" xfId="4" applyNumberFormat="1" applyFont="1" applyFill="1" applyBorder="1" applyAlignment="1">
      <alignment horizontal="center" vertical="center" wrapText="1"/>
    </xf>
    <xf numFmtId="1" fontId="14" fillId="2" borderId="0" xfId="4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 wrapText="1"/>
    </xf>
    <xf numFmtId="164" fontId="14" fillId="2" borderId="0" xfId="4" applyNumberFormat="1" applyFont="1" applyFill="1" applyAlignment="1">
      <alignment horizontal="center" vertical="center" wrapText="1"/>
    </xf>
    <xf numFmtId="165" fontId="14" fillId="2" borderId="0" xfId="4" applyNumberFormat="1" applyFont="1" applyFill="1" applyAlignment="1">
      <alignment horizontal="center" vertical="center" wrapText="1"/>
    </xf>
    <xf numFmtId="1" fontId="5" fillId="2" borderId="1" xfId="4" applyNumberFormat="1" applyFont="1" applyFill="1" applyBorder="1" applyAlignment="1">
      <alignment horizontal="center" vertical="center"/>
    </xf>
    <xf numFmtId="1" fontId="10" fillId="2" borderId="1" xfId="4" applyNumberFormat="1" applyFont="1" applyFill="1" applyBorder="1" applyAlignment="1">
      <alignment horizontal="center" vertical="center" wrapText="1"/>
    </xf>
    <xf numFmtId="164" fontId="10" fillId="2" borderId="1" xfId="4" applyNumberFormat="1" applyFont="1" applyFill="1" applyBorder="1" applyAlignment="1">
      <alignment horizontal="center" vertical="center" wrapText="1"/>
    </xf>
    <xf numFmtId="164" fontId="25" fillId="2" borderId="1" xfId="4" applyNumberFormat="1" applyFont="1" applyFill="1" applyBorder="1" applyAlignment="1">
      <alignment horizontal="center" vertical="center" wrapText="1"/>
    </xf>
    <xf numFmtId="164" fontId="5" fillId="4" borderId="0" xfId="4" applyNumberFormat="1" applyFont="1" applyFill="1" applyAlignment="1">
      <alignment horizontal="center" vertical="center" wrapText="1"/>
    </xf>
    <xf numFmtId="1" fontId="25" fillId="2" borderId="2" xfId="4" applyNumberFormat="1" applyFont="1" applyFill="1" applyBorder="1" applyAlignment="1">
      <alignment horizontal="center" vertical="center"/>
    </xf>
    <xf numFmtId="166" fontId="13" fillId="2" borderId="1" xfId="4" applyNumberFormat="1" applyFont="1" applyFill="1" applyBorder="1" applyAlignment="1">
      <alignment horizontal="center" vertical="center" wrapText="1"/>
    </xf>
    <xf numFmtId="165" fontId="26" fillId="2" borderId="1" xfId="4" applyNumberFormat="1" applyFont="1" applyFill="1" applyBorder="1" applyAlignment="1">
      <alignment horizontal="center" vertical="center" wrapText="1"/>
    </xf>
    <xf numFmtId="166" fontId="10" fillId="2" borderId="1" xfId="4" applyNumberFormat="1" applyFont="1" applyFill="1" applyBorder="1" applyAlignment="1">
      <alignment horizontal="center" vertical="center" wrapText="1"/>
    </xf>
    <xf numFmtId="1" fontId="4" fillId="4" borderId="0" xfId="4" applyNumberFormat="1" applyFont="1" applyFill="1" applyAlignment="1">
      <alignment horizontal="center" vertical="justify" wrapText="1"/>
    </xf>
    <xf numFmtId="164" fontId="4" fillId="4" borderId="0" xfId="4" applyNumberFormat="1" applyFont="1" applyFill="1" applyAlignment="1">
      <alignment horizontal="center" vertical="justify" wrapText="1"/>
    </xf>
    <xf numFmtId="164" fontId="4" fillId="4" borderId="0" xfId="4" applyNumberFormat="1" applyFont="1" applyFill="1" applyAlignment="1">
      <alignment horizontal="center" vertical="center" wrapText="1"/>
    </xf>
    <xf numFmtId="164" fontId="4" fillId="4" borderId="0" xfId="4" applyNumberFormat="1" applyFont="1" applyFill="1" applyAlignment="1">
      <alignment horizontal="left" vertical="center" wrapText="1"/>
    </xf>
    <xf numFmtId="164" fontId="7" fillId="4" borderId="0" xfId="4" applyNumberFormat="1" applyFont="1" applyFill="1" applyAlignment="1">
      <alignment horizontal="center" vertical="center" wrapText="1"/>
    </xf>
    <xf numFmtId="164" fontId="8" fillId="4" borderId="0" xfId="4" applyNumberFormat="1" applyFont="1" applyFill="1" applyAlignment="1">
      <alignment horizontal="center" vertical="center" wrapText="1"/>
    </xf>
    <xf numFmtId="164" fontId="9" fillId="4" borderId="0" xfId="4" applyNumberFormat="1" applyFont="1" applyFill="1" applyAlignment="1">
      <alignment horizontal="center" vertical="center" wrapText="1"/>
    </xf>
    <xf numFmtId="166" fontId="26" fillId="2" borderId="1" xfId="4" applyNumberFormat="1" applyFont="1" applyFill="1" applyBorder="1" applyAlignment="1">
      <alignment horizontal="center" vertical="center" wrapText="1"/>
    </xf>
    <xf numFmtId="164" fontId="12" fillId="4" borderId="0" xfId="4" applyNumberFormat="1" applyFont="1" applyFill="1" applyAlignment="1">
      <alignment horizontal="center" vertical="center" wrapText="1"/>
    </xf>
    <xf numFmtId="164" fontId="14" fillId="4" borderId="0" xfId="4" applyNumberFormat="1" applyFont="1" applyFill="1" applyAlignment="1">
      <alignment horizontal="center" vertical="center" wrapText="1"/>
    </xf>
    <xf numFmtId="2" fontId="5" fillId="4" borderId="0" xfId="4" applyNumberFormat="1" applyFont="1" applyFill="1" applyAlignment="1">
      <alignment horizontal="center" vertical="center" wrapText="1"/>
    </xf>
    <xf numFmtId="166" fontId="5" fillId="2" borderId="1" xfId="4" applyNumberFormat="1" applyFont="1" applyFill="1" applyBorder="1" applyAlignment="1">
      <alignment horizontal="center" vertical="center" wrapText="1"/>
    </xf>
    <xf numFmtId="164" fontId="5" fillId="2" borderId="1" xfId="4" applyNumberFormat="1" applyFont="1" applyFill="1" applyBorder="1" applyAlignment="1">
      <alignment horizontal="center" vertical="center" wrapText="1"/>
    </xf>
    <xf numFmtId="164" fontId="18" fillId="4" borderId="0" xfId="4" applyNumberFormat="1" applyFont="1" applyFill="1" applyAlignment="1">
      <alignment horizontal="center" vertical="center" wrapText="1"/>
    </xf>
    <xf numFmtId="165" fontId="14" fillId="2" borderId="6" xfId="4" applyNumberFormat="1" applyFont="1" applyFill="1" applyBorder="1" applyAlignment="1">
      <alignment horizontal="center" vertical="center" wrapText="1"/>
    </xf>
    <xf numFmtId="164" fontId="14" fillId="2" borderId="7" xfId="4" applyNumberFormat="1" applyFont="1" applyFill="1" applyBorder="1" applyAlignment="1">
      <alignment horizontal="center" vertical="center" wrapText="1"/>
    </xf>
    <xf numFmtId="166" fontId="14" fillId="2" borderId="6" xfId="4" applyNumberFormat="1" applyFont="1" applyFill="1" applyBorder="1" applyAlignment="1">
      <alignment horizontal="center" vertical="center" wrapText="1"/>
    </xf>
    <xf numFmtId="165" fontId="14" fillId="2" borderId="8" xfId="4" applyNumberFormat="1" applyFont="1" applyFill="1" applyBorder="1" applyAlignment="1">
      <alignment horizontal="center" vertical="center" wrapText="1"/>
    </xf>
    <xf numFmtId="164" fontId="14" fillId="2" borderId="11" xfId="4" applyNumberFormat="1" applyFont="1" applyFill="1" applyBorder="1" applyAlignment="1">
      <alignment horizontal="center" vertical="center" wrapText="1"/>
    </xf>
    <xf numFmtId="165" fontId="14" fillId="2" borderId="2" xfId="4" applyNumberFormat="1" applyFont="1" applyFill="1" applyBorder="1" applyAlignment="1">
      <alignment horizontal="center" vertical="center" wrapText="1"/>
    </xf>
    <xf numFmtId="164" fontId="14" fillId="2" borderId="12" xfId="4" applyNumberFormat="1" applyFont="1" applyFill="1" applyBorder="1" applyAlignment="1">
      <alignment horizontal="center" vertical="center" wrapText="1"/>
    </xf>
    <xf numFmtId="164" fontId="19" fillId="4" borderId="0" xfId="4" applyNumberFormat="1" applyFont="1" applyFill="1" applyAlignment="1">
      <alignment vertical="justify" wrapText="1"/>
    </xf>
    <xf numFmtId="164" fontId="20" fillId="4" borderId="0" xfId="4" applyNumberFormat="1" applyFont="1" applyFill="1" applyAlignment="1">
      <alignment horizontal="center" vertical="center" wrapText="1"/>
    </xf>
    <xf numFmtId="0" fontId="21" fillId="4" borderId="0" xfId="0" applyFont="1" applyFill="1"/>
    <xf numFmtId="0" fontId="22" fillId="4" borderId="0" xfId="0" applyFont="1" applyFill="1" applyAlignment="1">
      <alignment vertical="top"/>
    </xf>
    <xf numFmtId="164" fontId="22" fillId="4" borderId="0" xfId="4" applyNumberFormat="1" applyFont="1" applyFill="1" applyAlignment="1">
      <alignment horizontal="center" vertical="center" wrapText="1"/>
    </xf>
    <xf numFmtId="43" fontId="23" fillId="4" borderId="0" xfId="6" applyNumberFormat="1" applyFont="1" applyFill="1" applyAlignment="1">
      <alignment horizontal="center" vertical="center" wrapText="1"/>
    </xf>
    <xf numFmtId="43" fontId="4" fillId="4" borderId="0" xfId="6" applyNumberFormat="1" applyFont="1" applyFill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center" wrapText="1"/>
    </xf>
    <xf numFmtId="169" fontId="13" fillId="2" borderId="1" xfId="6" applyNumberFormat="1" applyFont="1" applyFill="1" applyBorder="1" applyAlignment="1">
      <alignment horizontal="center" vertical="center" wrapText="1"/>
    </xf>
    <xf numFmtId="164" fontId="27" fillId="0" borderId="0" xfId="4" applyNumberFormat="1" applyFont="1" applyAlignment="1">
      <alignment horizontal="center" vertical="center" wrapText="1"/>
    </xf>
    <xf numFmtId="164" fontId="28" fillId="0" borderId="0" xfId="4" applyNumberFormat="1" applyFont="1" applyAlignment="1">
      <alignment horizontal="center" vertical="center" wrapText="1"/>
    </xf>
    <xf numFmtId="0" fontId="22" fillId="4" borderId="0" xfId="0" applyFont="1" applyFill="1" applyAlignment="1">
      <alignment horizontal="left" vertical="top"/>
    </xf>
    <xf numFmtId="164" fontId="22" fillId="4" borderId="0" xfId="4" applyNumberFormat="1" applyFont="1" applyFill="1" applyAlignment="1">
      <alignment horizontal="center" vertical="center" wrapText="1"/>
    </xf>
    <xf numFmtId="164" fontId="22" fillId="4" borderId="0" xfId="4" applyNumberFormat="1" applyFont="1" applyFill="1" applyAlignment="1">
      <alignment horizontal="right" vertical="center" wrapText="1"/>
    </xf>
    <xf numFmtId="1" fontId="5" fillId="2" borderId="1" xfId="4" applyNumberFormat="1" applyFont="1" applyFill="1" applyBorder="1" applyAlignment="1">
      <alignment horizontal="center" vertical="center"/>
    </xf>
    <xf numFmtId="1" fontId="5" fillId="2" borderId="2" xfId="4" applyNumberFormat="1" applyFont="1" applyFill="1" applyBorder="1" applyAlignment="1">
      <alignment horizontal="center" vertical="center"/>
    </xf>
    <xf numFmtId="1" fontId="5" fillId="2" borderId="3" xfId="4" applyNumberFormat="1" applyFont="1" applyFill="1" applyBorder="1" applyAlignment="1">
      <alignment horizontal="center" vertical="center"/>
    </xf>
    <xf numFmtId="1" fontId="5" fillId="2" borderId="4" xfId="4" applyNumberFormat="1" applyFont="1" applyFill="1" applyBorder="1" applyAlignment="1">
      <alignment horizontal="center" vertical="center"/>
    </xf>
    <xf numFmtId="1" fontId="5" fillId="2" borderId="5" xfId="4" applyNumberFormat="1" applyFont="1" applyFill="1" applyBorder="1" applyAlignment="1">
      <alignment horizontal="center" vertical="center"/>
    </xf>
    <xf numFmtId="1" fontId="5" fillId="2" borderId="6" xfId="4" applyNumberFormat="1" applyFont="1" applyFill="1" applyBorder="1" applyAlignment="1">
      <alignment horizontal="center" vertical="center"/>
    </xf>
    <xf numFmtId="164" fontId="19" fillId="4" borderId="0" xfId="4" applyNumberFormat="1" applyFont="1" applyFill="1" applyAlignment="1">
      <alignment horizontal="center" vertical="justify" wrapText="1"/>
    </xf>
    <xf numFmtId="0" fontId="21" fillId="4" borderId="0" xfId="0" applyFont="1" applyFill="1" applyAlignment="1">
      <alignment horizontal="right"/>
    </xf>
    <xf numFmtId="0" fontId="16" fillId="2" borderId="1" xfId="0" applyFont="1" applyFill="1" applyBorder="1" applyAlignment="1">
      <alignment horizontal="center" vertical="center" wrapText="1"/>
    </xf>
    <xf numFmtId="1" fontId="5" fillId="2" borderId="2" xfId="4" applyNumberFormat="1" applyFont="1" applyFill="1" applyBorder="1" applyAlignment="1">
      <alignment horizontal="center" vertical="justify"/>
    </xf>
    <xf numFmtId="1" fontId="5" fillId="2" borderId="3" xfId="4" applyNumberFormat="1" applyFont="1" applyFill="1" applyBorder="1" applyAlignment="1">
      <alignment horizontal="center" vertical="justify"/>
    </xf>
    <xf numFmtId="1" fontId="5" fillId="2" borderId="4" xfId="4" applyNumberFormat="1" applyFont="1" applyFill="1" applyBorder="1" applyAlignment="1">
      <alignment horizontal="center" vertical="justify"/>
    </xf>
    <xf numFmtId="1" fontId="10" fillId="2" borderId="1" xfId="4" applyNumberFormat="1" applyFont="1" applyFill="1" applyBorder="1" applyAlignment="1">
      <alignment horizontal="center" vertical="center"/>
    </xf>
    <xf numFmtId="1" fontId="10" fillId="2" borderId="2" xfId="4" applyNumberFormat="1" applyFont="1" applyFill="1" applyBorder="1" applyAlignment="1">
      <alignment horizontal="center" vertical="center"/>
    </xf>
    <xf numFmtId="1" fontId="10" fillId="2" borderId="3" xfId="4" applyNumberFormat="1" applyFont="1" applyFill="1" applyBorder="1" applyAlignment="1">
      <alignment horizontal="center" vertical="center"/>
    </xf>
    <xf numFmtId="1" fontId="10" fillId="2" borderId="4" xfId="4" applyNumberFormat="1" applyFont="1" applyFill="1" applyBorder="1" applyAlignment="1">
      <alignment horizontal="center" vertical="center"/>
    </xf>
    <xf numFmtId="1" fontId="10" fillId="2" borderId="1" xfId="4" applyNumberFormat="1" applyFont="1" applyFill="1" applyBorder="1" applyAlignment="1">
      <alignment horizontal="center" vertical="center" wrapText="1"/>
    </xf>
    <xf numFmtId="164" fontId="5" fillId="4" borderId="0" xfId="4" applyNumberFormat="1" applyFont="1" applyFill="1" applyAlignment="1">
      <alignment horizontal="center" vertical="center" wrapText="1"/>
    </xf>
    <xf numFmtId="164" fontId="6" fillId="4" borderId="0" xfId="4" applyNumberFormat="1" applyFont="1" applyFill="1" applyAlignment="1">
      <alignment horizontal="center" vertical="center" wrapText="1"/>
    </xf>
    <xf numFmtId="164" fontId="9" fillId="4" borderId="0" xfId="4" applyNumberFormat="1" applyFont="1" applyFill="1" applyAlignment="1">
      <alignment horizontal="center" vertical="center" wrapText="1"/>
    </xf>
    <xf numFmtId="164" fontId="10" fillId="2" borderId="1" xfId="4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4" xfId="2"/>
    <cellStyle name="Обычный 4 2 2 2" xfId="3"/>
    <cellStyle name="Обычный_219-пп_Приложение 2" xfId="4"/>
    <cellStyle name="Стиль 1" xfId="5"/>
    <cellStyle name="Финансовый" xfId="6" builtinId="3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"/>
  </sheetPr>
  <dimension ref="A1:X112"/>
  <sheetViews>
    <sheetView tabSelected="1" view="pageBreakPreview" topLeftCell="A61" zoomScale="60" zoomScaleNormal="50" workbookViewId="0">
      <selection activeCell="G130" sqref="G130"/>
    </sheetView>
  </sheetViews>
  <sheetFormatPr defaultRowHeight="12.75"/>
  <cols>
    <col min="1" max="1" width="10" style="2" customWidth="1"/>
    <col min="2" max="2" width="72.5703125" style="3" customWidth="1"/>
    <col min="3" max="3" width="18.42578125" style="1" customWidth="1"/>
    <col min="4" max="4" width="15.7109375" style="1" customWidth="1"/>
    <col min="5" max="5" width="29.85546875" style="1" customWidth="1"/>
    <col min="6" max="6" width="30" style="1" customWidth="1"/>
    <col min="7" max="7" width="43.28515625" style="1" customWidth="1"/>
    <col min="8" max="8" width="31.140625" style="1" customWidth="1"/>
    <col min="9" max="9" width="34.7109375" style="1" customWidth="1"/>
    <col min="10" max="10" width="29.140625" style="1" customWidth="1"/>
    <col min="11" max="11" width="44.42578125" style="1" customWidth="1"/>
    <col min="12" max="12" width="36.5703125" style="1" customWidth="1"/>
    <col min="13" max="13" width="36.85546875" style="1" customWidth="1"/>
    <col min="14" max="14" width="35.28515625" style="1" customWidth="1"/>
    <col min="15" max="15" width="27.140625" style="1" customWidth="1"/>
    <col min="16" max="16" width="45.140625" style="1" customWidth="1"/>
    <col min="17" max="17" width="36.42578125" style="1" customWidth="1"/>
    <col min="18" max="18" width="36.7109375" style="1" customWidth="1"/>
    <col min="19" max="19" width="33.140625" style="1" customWidth="1"/>
    <col min="20" max="20" width="9.140625" style="1"/>
    <col min="21" max="21" width="44" style="1" customWidth="1"/>
    <col min="22" max="22" width="61.140625" style="1" customWidth="1"/>
    <col min="23" max="23" width="9.140625" style="1"/>
    <col min="24" max="24" width="45.42578125" style="1" customWidth="1"/>
    <col min="25" max="16384" width="9.140625" style="1"/>
  </cols>
  <sheetData>
    <row r="1" spans="1:24" s="58" customFormat="1" ht="294" customHeight="1">
      <c r="A1" s="55"/>
      <c r="B1" s="56"/>
      <c r="C1" s="57"/>
      <c r="D1" s="57"/>
      <c r="E1" s="57"/>
      <c r="F1" s="107"/>
      <c r="G1" s="107"/>
      <c r="H1" s="107"/>
      <c r="I1" s="107"/>
      <c r="J1" s="107"/>
      <c r="K1" s="107"/>
      <c r="L1" s="107"/>
      <c r="M1" s="107"/>
      <c r="N1" s="50"/>
      <c r="O1" s="108" t="s">
        <v>0</v>
      </c>
      <c r="P1" s="108"/>
      <c r="Q1" s="108"/>
      <c r="R1" s="108"/>
      <c r="S1" s="108"/>
    </row>
    <row r="2" spans="1:24" s="58" customFormat="1" ht="76.5" customHeight="1">
      <c r="A2" s="55"/>
      <c r="B2" s="56"/>
      <c r="C2" s="57"/>
      <c r="D2" s="57"/>
      <c r="E2" s="57"/>
      <c r="F2" s="57"/>
      <c r="G2" s="59"/>
      <c r="H2" s="57"/>
      <c r="I2" s="57"/>
      <c r="J2" s="57"/>
      <c r="K2" s="57"/>
      <c r="L2" s="57"/>
      <c r="M2" s="57"/>
      <c r="N2" s="57"/>
      <c r="O2" s="57"/>
      <c r="P2" s="60"/>
      <c r="Q2" s="60"/>
      <c r="R2" s="60"/>
      <c r="S2" s="60"/>
    </row>
    <row r="3" spans="1:24" s="58" customFormat="1" ht="37.5" customHeight="1">
      <c r="A3" s="109" t="s">
        <v>1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</row>
    <row r="4" spans="1:24" s="58" customFormat="1" ht="76.5" customHeight="1">
      <c r="A4" s="109" t="s">
        <v>2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</row>
    <row r="5" spans="1:24" s="58" customFormat="1" ht="27.75" customHeight="1">
      <c r="A5" s="61"/>
      <c r="B5" s="61"/>
      <c r="C5" s="61"/>
      <c r="D5" s="61"/>
      <c r="E5" s="61"/>
    </row>
    <row r="6" spans="1:24" s="57" customFormat="1" ht="71.25" customHeight="1">
      <c r="A6" s="110" t="s">
        <v>3</v>
      </c>
      <c r="B6" s="110" t="s">
        <v>4</v>
      </c>
      <c r="C6" s="110" t="s">
        <v>5</v>
      </c>
      <c r="D6" s="110"/>
      <c r="E6" s="110"/>
      <c r="F6" s="110" t="s">
        <v>6</v>
      </c>
      <c r="G6" s="110"/>
      <c r="H6" s="110"/>
      <c r="I6" s="110"/>
      <c r="J6" s="110" t="s">
        <v>7</v>
      </c>
      <c r="K6" s="110"/>
      <c r="L6" s="110"/>
      <c r="M6" s="110"/>
      <c r="N6" s="110"/>
      <c r="O6" s="110" t="s">
        <v>8</v>
      </c>
      <c r="P6" s="110"/>
      <c r="Q6" s="110"/>
      <c r="R6" s="110"/>
      <c r="S6" s="110"/>
    </row>
    <row r="7" spans="1:24" s="57" customFormat="1" ht="111" customHeight="1">
      <c r="A7" s="110"/>
      <c r="B7" s="110"/>
      <c r="C7" s="110" t="s">
        <v>9</v>
      </c>
      <c r="D7" s="110"/>
      <c r="E7" s="48" t="s">
        <v>10</v>
      </c>
      <c r="F7" s="48" t="s">
        <v>9</v>
      </c>
      <c r="G7" s="48" t="s">
        <v>11</v>
      </c>
      <c r="H7" s="110" t="s">
        <v>12</v>
      </c>
      <c r="I7" s="110"/>
      <c r="J7" s="48" t="s">
        <v>9</v>
      </c>
      <c r="K7" s="48" t="s">
        <v>11</v>
      </c>
      <c r="L7" s="110" t="s">
        <v>13</v>
      </c>
      <c r="M7" s="110"/>
      <c r="N7" s="110"/>
      <c r="O7" s="48" t="s">
        <v>9</v>
      </c>
      <c r="P7" s="48" t="s">
        <v>11</v>
      </c>
      <c r="Q7" s="110" t="s">
        <v>13</v>
      </c>
      <c r="R7" s="110"/>
      <c r="S7" s="110"/>
    </row>
    <row r="8" spans="1:24" s="57" customFormat="1" ht="81" customHeight="1">
      <c r="A8" s="110"/>
      <c r="B8" s="110"/>
      <c r="C8" s="48" t="s">
        <v>14</v>
      </c>
      <c r="D8" s="48" t="s">
        <v>15</v>
      </c>
      <c r="E8" s="48" t="s">
        <v>16</v>
      </c>
      <c r="F8" s="48" t="s">
        <v>17</v>
      </c>
      <c r="G8" s="48" t="s">
        <v>16</v>
      </c>
      <c r="H8" s="48" t="s">
        <v>18</v>
      </c>
      <c r="I8" s="48" t="s">
        <v>19</v>
      </c>
      <c r="J8" s="48" t="s">
        <v>17</v>
      </c>
      <c r="K8" s="48" t="s">
        <v>16</v>
      </c>
      <c r="L8" s="48" t="s">
        <v>18</v>
      </c>
      <c r="M8" s="48" t="s">
        <v>20</v>
      </c>
      <c r="N8" s="48" t="s">
        <v>19</v>
      </c>
      <c r="O8" s="48" t="s">
        <v>17</v>
      </c>
      <c r="P8" s="48" t="s">
        <v>16</v>
      </c>
      <c r="Q8" s="48" t="s">
        <v>18</v>
      </c>
      <c r="R8" s="48" t="s">
        <v>20</v>
      </c>
      <c r="S8" s="48" t="s">
        <v>19</v>
      </c>
    </row>
    <row r="9" spans="1:24" s="59" customFormat="1" ht="51" customHeight="1">
      <c r="A9" s="47">
        <v>1</v>
      </c>
      <c r="B9" s="47">
        <v>2</v>
      </c>
      <c r="C9" s="47">
        <v>3</v>
      </c>
      <c r="D9" s="47">
        <v>4</v>
      </c>
      <c r="E9" s="47">
        <v>5</v>
      </c>
      <c r="F9" s="47">
        <v>6</v>
      </c>
      <c r="G9" s="47">
        <v>7</v>
      </c>
      <c r="H9" s="47">
        <v>8</v>
      </c>
      <c r="I9" s="47">
        <v>9</v>
      </c>
      <c r="J9" s="47">
        <v>10</v>
      </c>
      <c r="K9" s="47">
        <v>11</v>
      </c>
      <c r="L9" s="47">
        <v>12</v>
      </c>
      <c r="M9" s="47">
        <v>13</v>
      </c>
      <c r="N9" s="47">
        <v>14</v>
      </c>
      <c r="O9" s="47">
        <v>15</v>
      </c>
      <c r="P9" s="47">
        <v>16</v>
      </c>
      <c r="Q9" s="47">
        <v>17</v>
      </c>
      <c r="R9" s="47">
        <v>18</v>
      </c>
      <c r="S9" s="47">
        <v>19</v>
      </c>
    </row>
    <row r="10" spans="1:24" s="57" customFormat="1" ht="52.5" customHeight="1">
      <c r="A10" s="47" t="s">
        <v>21</v>
      </c>
      <c r="B10" s="106" t="s">
        <v>22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</row>
    <row r="11" spans="1:24" s="57" customFormat="1" ht="87" hidden="1" customHeight="1">
      <c r="A11" s="47" t="s">
        <v>21</v>
      </c>
      <c r="B11" s="4" t="s">
        <v>23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24" s="57" customFormat="1" ht="66" customHeight="1">
      <c r="A12" s="47"/>
      <c r="B12" s="5" t="s">
        <v>24</v>
      </c>
      <c r="C12" s="54">
        <f>C19+C20+C21+C22+C23+C24+C25+C26+C27+C28+C29+C30+C31+C32+C33+C34+C36+C37+C41+C47+C48+C49+C39+C17+C38+C51+C45</f>
        <v>71.572999999999993</v>
      </c>
      <c r="D12" s="6">
        <f>D19+D20+D21+D22+D23+D24+D25+D26+D27+D28+D29+D30+D31+D32+D33+D34+D36+D37+D41+D47+D48+D49+D17</f>
        <v>180.57999999999998</v>
      </c>
      <c r="E12" s="6">
        <f>E17+E20+E21+E22+E23+E24+E25+E26+E37+E41+E47+E48+E49+E53+E55+E39+E36+E19+E27+E28+E29+E30+E31+E32+E33+E34</f>
        <v>5704574.7000000002</v>
      </c>
      <c r="F12" s="53" t="s">
        <v>84</v>
      </c>
      <c r="G12" s="6">
        <f>G17+G19+G20+G21+G22+G23+G24+G25+G26+G27+G28+G29+G30+G31+G32+G33+G34+G36+G37+G38+G39+G41+G45+G47+G48+G49+G50+G51+G56</f>
        <v>1103750.3</v>
      </c>
      <c r="H12" s="6">
        <f>H17+H19+H20+H21+H22+H23+H24+H25+H26+H27+H28+H29+H30+H31+H32+H33+H34+H36+H37+H38+H39+H41+H45+H47+H48+H49+H50+H51</f>
        <v>1057627.2</v>
      </c>
      <c r="I12" s="6">
        <f>I17+I19+I20+I21+I22+I23+I24+I25+I26+I27+I28+I29+I30+I31+I32+I33+I34+I36+I37+I38+I39+I41+I45+I47+I48+I49+I50+I51+I56</f>
        <v>46123.1</v>
      </c>
      <c r="J12" s="53" t="s">
        <v>85</v>
      </c>
      <c r="K12" s="6">
        <f>K17+K19+K20+K21+K22+K23+K24+K25+K26+K27+K28+K29+K30+K31+K32+K33+K34+K36+K37+K38+K39+K41+K45+K47+K48+K49+K50+K51</f>
        <v>2165823.9</v>
      </c>
      <c r="L12" s="6">
        <f>L17+L19+L20+L21+L22+L23+L24+L25+L26+L27+L28+L29+L30+L31+L32+L33+L34+L36+L37+L38+L39+L41+L45+L47+L48+L49+L50+L51</f>
        <v>1348258.2000000002</v>
      </c>
      <c r="M12" s="6">
        <f>M17+M19+M20+M21+M22+M23+M24+M25+M26+M27+M28+M29+M30+M31+M32+M33+M34+M36+M37+M38+M39+M41+M45+M47+M48+M49+M50+M51</f>
        <v>741979</v>
      </c>
      <c r="N12" s="6">
        <f>N17+N19+N20+N21+N22+N23+N24+N25+N26+N27+N28+N29+N30+N31+N32+N33+N34+N36+N37+N38+N39+N41+N45+N47+N48+N49+N50+N51</f>
        <v>75586.700000000012</v>
      </c>
      <c r="O12" s="62" t="s">
        <v>86</v>
      </c>
      <c r="P12" s="6">
        <f>P17+P19+P20+P21+P22+P23+P24+P25+P26+P27+P28+P29+P30+P31+P32+P33+P34+P36+P37+P38+P39+P41+P45+P47+P48+P49+P50+P51+P56</f>
        <v>2807039.7</v>
      </c>
      <c r="Q12" s="6">
        <f>Q17+Q19+Q20+Q21+Q22+Q23+Q24+Q25+Q26+Q27+Q28+Q29+Q30+Q31+Q32+Q33+Q34+Q36+Q37+Q38+Q39+Q41+Q45+Q47+Q48+Q49+Q50+Q51+Q56</f>
        <v>1694070.7</v>
      </c>
      <c r="R12" s="6">
        <f t="shared" ref="R12:S12" si="0">R17+R19+R20+R21+R22+R23+R24+R25+R26+R27+R28+R29+R30+R31+R32+R33+R34+R36+R37+R38+R39+R41+R45+R47+R48+R49+R50+R51+R56</f>
        <v>1112969</v>
      </c>
      <c r="S12" s="6">
        <f t="shared" si="0"/>
        <v>0</v>
      </c>
      <c r="X12" s="63"/>
    </row>
    <row r="13" spans="1:24" s="57" customFormat="1" ht="67.5" customHeight="1">
      <c r="A13" s="47"/>
      <c r="B13" s="5" t="s">
        <v>25</v>
      </c>
      <c r="C13" s="47"/>
      <c r="D13" s="47"/>
      <c r="E13" s="6">
        <f>H12+L12+Q12</f>
        <v>4099956.1000000006</v>
      </c>
      <c r="F13" s="47"/>
      <c r="G13" s="47"/>
      <c r="H13" s="47"/>
      <c r="I13" s="47"/>
      <c r="J13" s="47"/>
      <c r="K13" s="47"/>
      <c r="L13" s="47"/>
      <c r="M13" s="7"/>
      <c r="N13" s="47"/>
      <c r="O13" s="47"/>
      <c r="P13" s="47"/>
      <c r="Q13" s="47"/>
      <c r="R13" s="47"/>
      <c r="S13" s="7"/>
    </row>
    <row r="14" spans="1:24" s="57" customFormat="1" ht="76.5" customHeight="1">
      <c r="A14" s="47"/>
      <c r="B14" s="5" t="s">
        <v>26</v>
      </c>
      <c r="C14" s="47"/>
      <c r="D14" s="47"/>
      <c r="E14" s="6">
        <f>M12+R12</f>
        <v>1854948</v>
      </c>
      <c r="F14" s="47"/>
      <c r="G14" s="47"/>
      <c r="H14" s="47"/>
      <c r="I14" s="47"/>
      <c r="J14" s="47"/>
      <c r="K14" s="47"/>
      <c r="L14" s="47"/>
      <c r="M14" s="7"/>
      <c r="N14" s="47"/>
      <c r="O14" s="47"/>
      <c r="P14" s="47"/>
      <c r="Q14" s="47"/>
      <c r="R14" s="47"/>
      <c r="S14" s="7"/>
    </row>
    <row r="15" spans="1:24" s="57" customFormat="1" ht="58.5" customHeight="1">
      <c r="A15" s="47"/>
      <c r="B15" s="5" t="s">
        <v>27</v>
      </c>
      <c r="C15" s="47"/>
      <c r="D15" s="47"/>
      <c r="E15" s="6">
        <f>I12+N12+S12</f>
        <v>121709.80000000002</v>
      </c>
      <c r="F15" s="47"/>
      <c r="G15" s="47"/>
      <c r="H15" s="47"/>
      <c r="I15" s="47"/>
      <c r="J15" s="47"/>
      <c r="K15" s="47"/>
      <c r="L15" s="47"/>
      <c r="M15" s="7"/>
      <c r="N15" s="47"/>
      <c r="O15" s="47"/>
      <c r="P15" s="47"/>
      <c r="Q15" s="47"/>
      <c r="R15" s="47"/>
      <c r="S15" s="7"/>
    </row>
    <row r="16" spans="1:24" s="64" customFormat="1" ht="51" customHeight="1">
      <c r="A16" s="8" t="s">
        <v>28</v>
      </c>
      <c r="B16" s="8"/>
      <c r="C16" s="7"/>
      <c r="D16" s="7"/>
      <c r="E16" s="9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21" s="50" customFormat="1" ht="236.25" customHeight="1">
      <c r="A17" s="10">
        <v>1</v>
      </c>
      <c r="B17" s="11" t="s">
        <v>29</v>
      </c>
      <c r="C17" s="7"/>
      <c r="D17" s="7">
        <v>105.6</v>
      </c>
      <c r="E17" s="9">
        <f>L17+P17</f>
        <v>405000</v>
      </c>
      <c r="F17" s="7"/>
      <c r="G17" s="7"/>
      <c r="H17" s="7"/>
      <c r="I17" s="7"/>
      <c r="J17" s="7"/>
      <c r="K17" s="84">
        <f>L17</f>
        <v>100000</v>
      </c>
      <c r="L17" s="84">
        <v>100000</v>
      </c>
      <c r="M17" s="7"/>
      <c r="N17" s="7"/>
      <c r="O17" s="49" t="s">
        <v>30</v>
      </c>
      <c r="P17" s="84">
        <f>Q17</f>
        <v>305000</v>
      </c>
      <c r="Q17" s="7">
        <v>305000</v>
      </c>
      <c r="R17" s="7"/>
      <c r="S17" s="7"/>
    </row>
    <row r="18" spans="1:21" s="50" customFormat="1" ht="47.25" customHeight="1">
      <c r="A18" s="103" t="s">
        <v>31</v>
      </c>
      <c r="B18" s="104"/>
      <c r="C18" s="105"/>
      <c r="D18" s="7"/>
      <c r="E18" s="9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21" s="50" customFormat="1" ht="291.75" customHeight="1">
      <c r="A19" s="10">
        <v>2</v>
      </c>
      <c r="B19" s="83" t="s">
        <v>87</v>
      </c>
      <c r="C19" s="14">
        <f t="shared" ref="C19:C39" si="1">F19+J19+O19</f>
        <v>3.3090000000000002</v>
      </c>
      <c r="D19" s="7"/>
      <c r="E19" s="9">
        <f t="shared" ref="E19:E55" si="2">G19+K19+P19</f>
        <v>1059760.3999999999</v>
      </c>
      <c r="F19" s="7"/>
      <c r="G19" s="7"/>
      <c r="H19" s="7"/>
      <c r="I19" s="7"/>
      <c r="J19" s="7"/>
      <c r="K19" s="7"/>
      <c r="L19" s="7"/>
      <c r="M19" s="7"/>
      <c r="N19" s="7"/>
      <c r="O19" s="15">
        <v>3.3090000000000002</v>
      </c>
      <c r="P19" s="84">
        <f>Q19</f>
        <v>1059760.3999999999</v>
      </c>
      <c r="Q19" s="84">
        <v>1059760.3999999999</v>
      </c>
      <c r="R19" s="13"/>
      <c r="S19" s="7"/>
    </row>
    <row r="20" spans="1:21" s="50" customFormat="1" ht="217.5" customHeight="1">
      <c r="A20" s="10">
        <v>3</v>
      </c>
      <c r="B20" s="11" t="s">
        <v>32</v>
      </c>
      <c r="C20" s="14">
        <f t="shared" si="1"/>
        <v>0.61299999999999999</v>
      </c>
      <c r="D20" s="7"/>
      <c r="E20" s="9">
        <f t="shared" si="2"/>
        <v>182907.5</v>
      </c>
      <c r="F20" s="14">
        <v>0.61299999999999999</v>
      </c>
      <c r="G20" s="9">
        <f t="shared" ref="G20:G39" si="3">H20+I20</f>
        <v>182907.5</v>
      </c>
      <c r="H20" s="9">
        <v>182907.5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21" s="50" customFormat="1" ht="192" customHeight="1">
      <c r="A21" s="10">
        <v>4</v>
      </c>
      <c r="B21" s="83" t="s">
        <v>88</v>
      </c>
      <c r="C21" s="14">
        <f t="shared" si="1"/>
        <v>11.173</v>
      </c>
      <c r="D21" s="7"/>
      <c r="E21" s="9">
        <f t="shared" si="2"/>
        <v>164101.6</v>
      </c>
      <c r="F21" s="14">
        <v>11.173</v>
      </c>
      <c r="G21" s="9">
        <f t="shared" si="3"/>
        <v>164101.6</v>
      </c>
      <c r="H21" s="9">
        <v>154255.5</v>
      </c>
      <c r="I21" s="13">
        <v>9846.1</v>
      </c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21" s="50" customFormat="1" ht="223.5" customHeight="1">
      <c r="A22" s="10">
        <v>5</v>
      </c>
      <c r="B22" s="83" t="s">
        <v>89</v>
      </c>
      <c r="C22" s="14">
        <f t="shared" si="1"/>
        <v>9.6370000000000005</v>
      </c>
      <c r="D22" s="7"/>
      <c r="E22" s="9">
        <f t="shared" si="2"/>
        <v>160212.30000000002</v>
      </c>
      <c r="F22" s="14">
        <v>9.6370000000000005</v>
      </c>
      <c r="G22" s="9">
        <f t="shared" si="3"/>
        <v>160212.30000000002</v>
      </c>
      <c r="H22" s="9">
        <v>150599.6</v>
      </c>
      <c r="I22" s="7">
        <v>9612.7000000000007</v>
      </c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21" s="50" customFormat="1" ht="242.25" customHeight="1">
      <c r="A23" s="10">
        <v>6</v>
      </c>
      <c r="B23" s="83" t="s">
        <v>93</v>
      </c>
      <c r="C23" s="14">
        <f t="shared" si="1"/>
        <v>0.4</v>
      </c>
      <c r="D23" s="7"/>
      <c r="E23" s="9">
        <f t="shared" si="2"/>
        <v>70000</v>
      </c>
      <c r="F23" s="14">
        <v>0.4</v>
      </c>
      <c r="G23" s="9">
        <f t="shared" si="3"/>
        <v>70000</v>
      </c>
      <c r="H23" s="9">
        <v>65800</v>
      </c>
      <c r="I23" s="7">
        <v>4200</v>
      </c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21" s="50" customFormat="1" ht="191.25" customHeight="1">
      <c r="A24" s="10">
        <v>7</v>
      </c>
      <c r="B24" s="83" t="s">
        <v>90</v>
      </c>
      <c r="C24" s="14">
        <f t="shared" si="1"/>
        <v>2.5070000000000001</v>
      </c>
      <c r="D24" s="7"/>
      <c r="E24" s="9">
        <f t="shared" si="2"/>
        <v>42330</v>
      </c>
      <c r="F24" s="14">
        <v>2.5070000000000001</v>
      </c>
      <c r="G24" s="9">
        <f t="shared" si="3"/>
        <v>42330</v>
      </c>
      <c r="H24" s="9">
        <v>39790.199999999997</v>
      </c>
      <c r="I24" s="7">
        <v>2539.8000000000002</v>
      </c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21" s="50" customFormat="1" ht="150" customHeight="1">
      <c r="A25" s="10">
        <v>8</v>
      </c>
      <c r="B25" s="83" t="s">
        <v>91</v>
      </c>
      <c r="C25" s="14">
        <f t="shared" si="1"/>
        <v>4.5620000000000003</v>
      </c>
      <c r="D25" s="7"/>
      <c r="E25" s="9">
        <f t="shared" si="2"/>
        <v>38777</v>
      </c>
      <c r="F25" s="14">
        <v>4.5620000000000003</v>
      </c>
      <c r="G25" s="9">
        <f t="shared" si="3"/>
        <v>38777</v>
      </c>
      <c r="H25" s="9">
        <v>36450.300000000003</v>
      </c>
      <c r="I25" s="7">
        <v>2326.6999999999998</v>
      </c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21" s="50" customFormat="1" ht="147" customHeight="1">
      <c r="A26" s="10">
        <v>9</v>
      </c>
      <c r="B26" s="83" t="s">
        <v>92</v>
      </c>
      <c r="C26" s="14">
        <f t="shared" si="1"/>
        <v>0.4</v>
      </c>
      <c r="D26" s="7"/>
      <c r="E26" s="9">
        <f t="shared" si="2"/>
        <v>6800</v>
      </c>
      <c r="F26" s="14">
        <v>0.4</v>
      </c>
      <c r="G26" s="9">
        <f t="shared" si="3"/>
        <v>6800</v>
      </c>
      <c r="H26" s="9">
        <v>6392</v>
      </c>
      <c r="I26" s="9">
        <v>408</v>
      </c>
      <c r="J26" s="7"/>
      <c r="K26" s="7"/>
      <c r="L26" s="7"/>
      <c r="M26" s="7"/>
      <c r="N26" s="9"/>
      <c r="O26" s="7"/>
      <c r="P26" s="7"/>
      <c r="Q26" s="7"/>
      <c r="R26" s="7"/>
      <c r="S26" s="7"/>
      <c r="U26" s="65"/>
    </row>
    <row r="27" spans="1:21" s="50" customFormat="1" ht="151.5" customHeight="1">
      <c r="A27" s="10">
        <v>10</v>
      </c>
      <c r="B27" s="83" t="s">
        <v>94</v>
      </c>
      <c r="C27" s="14">
        <f t="shared" si="1"/>
        <v>6.06</v>
      </c>
      <c r="D27" s="7"/>
      <c r="E27" s="9">
        <f t="shared" si="2"/>
        <v>272603.7</v>
      </c>
      <c r="F27" s="14"/>
      <c r="G27" s="9"/>
      <c r="H27" s="9"/>
      <c r="I27" s="9"/>
      <c r="J27" s="14">
        <v>6.06</v>
      </c>
      <c r="K27" s="84">
        <f t="shared" ref="K27:K37" si="4">L27+M27+N27</f>
        <v>272603.7</v>
      </c>
      <c r="L27" s="84">
        <v>256247.5</v>
      </c>
      <c r="M27" s="84"/>
      <c r="N27" s="84">
        <v>16356.200000000012</v>
      </c>
      <c r="O27" s="12"/>
      <c r="P27" s="13"/>
      <c r="Q27" s="13"/>
      <c r="R27" s="13"/>
      <c r="S27" s="13"/>
    </row>
    <row r="28" spans="1:21" s="50" customFormat="1" ht="151.5" customHeight="1">
      <c r="A28" s="10">
        <v>11</v>
      </c>
      <c r="B28" s="83" t="s">
        <v>95</v>
      </c>
      <c r="C28" s="14">
        <f t="shared" si="1"/>
        <v>2.7</v>
      </c>
      <c r="D28" s="7"/>
      <c r="E28" s="9">
        <f t="shared" si="2"/>
        <v>69103.7</v>
      </c>
      <c r="F28" s="14"/>
      <c r="G28" s="9"/>
      <c r="H28" s="9"/>
      <c r="I28" s="9"/>
      <c r="J28" s="14">
        <v>2.7</v>
      </c>
      <c r="K28" s="84">
        <f t="shared" si="4"/>
        <v>69103.7</v>
      </c>
      <c r="L28" s="84">
        <v>64957.5</v>
      </c>
      <c r="M28" s="84"/>
      <c r="N28" s="84">
        <v>4146.1999999999971</v>
      </c>
      <c r="O28" s="12"/>
      <c r="P28" s="13"/>
      <c r="Q28" s="13"/>
      <c r="R28" s="13"/>
      <c r="S28" s="13"/>
    </row>
    <row r="29" spans="1:21" s="50" customFormat="1" ht="111" customHeight="1">
      <c r="A29" s="10">
        <v>12</v>
      </c>
      <c r="B29" s="83" t="s">
        <v>96</v>
      </c>
      <c r="C29" s="14">
        <f t="shared" si="1"/>
        <v>4.55</v>
      </c>
      <c r="D29" s="7"/>
      <c r="E29" s="9">
        <f t="shared" si="2"/>
        <v>156279</v>
      </c>
      <c r="F29" s="14"/>
      <c r="G29" s="9"/>
      <c r="H29" s="9"/>
      <c r="I29" s="9"/>
      <c r="J29" s="14">
        <v>4.55</v>
      </c>
      <c r="K29" s="84">
        <f t="shared" si="4"/>
        <v>156279</v>
      </c>
      <c r="L29" s="84">
        <v>146902.29999999999</v>
      </c>
      <c r="M29" s="84"/>
      <c r="N29" s="84">
        <v>9376.7000000000116</v>
      </c>
      <c r="O29" s="12"/>
      <c r="P29" s="13"/>
      <c r="Q29" s="13"/>
      <c r="R29" s="13"/>
      <c r="S29" s="13"/>
    </row>
    <row r="30" spans="1:21" s="50" customFormat="1" ht="159" customHeight="1">
      <c r="A30" s="10">
        <v>13</v>
      </c>
      <c r="B30" s="83" t="s">
        <v>97</v>
      </c>
      <c r="C30" s="14">
        <f t="shared" si="1"/>
        <v>1.99</v>
      </c>
      <c r="D30" s="7"/>
      <c r="E30" s="9">
        <f t="shared" si="2"/>
        <v>79157.899999999994</v>
      </c>
      <c r="F30" s="14"/>
      <c r="G30" s="9"/>
      <c r="H30" s="9"/>
      <c r="I30" s="9"/>
      <c r="J30" s="14">
        <v>1.99</v>
      </c>
      <c r="K30" s="84">
        <f t="shared" si="4"/>
        <v>79157.899999999994</v>
      </c>
      <c r="L30" s="84">
        <v>74408.399999999994</v>
      </c>
      <c r="M30" s="84"/>
      <c r="N30" s="84">
        <v>4749.5</v>
      </c>
      <c r="O30" s="12"/>
      <c r="P30" s="13"/>
      <c r="Q30" s="13"/>
      <c r="R30" s="13"/>
      <c r="S30" s="13"/>
    </row>
    <row r="31" spans="1:21" s="50" customFormat="1" ht="183.75" customHeight="1">
      <c r="A31" s="10">
        <v>14</v>
      </c>
      <c r="B31" s="83" t="s">
        <v>98</v>
      </c>
      <c r="C31" s="14">
        <f t="shared" si="1"/>
        <v>5.51</v>
      </c>
      <c r="D31" s="7"/>
      <c r="E31" s="9">
        <f t="shared" si="2"/>
        <v>162414</v>
      </c>
      <c r="F31" s="14"/>
      <c r="G31" s="9"/>
      <c r="H31" s="9"/>
      <c r="I31" s="9"/>
      <c r="J31" s="14">
        <v>5.51</v>
      </c>
      <c r="K31" s="84">
        <f t="shared" si="4"/>
        <v>162414</v>
      </c>
      <c r="L31" s="84">
        <v>152669.20000000001</v>
      </c>
      <c r="M31" s="84"/>
      <c r="N31" s="84">
        <v>9744.7999999999884</v>
      </c>
      <c r="O31" s="7"/>
      <c r="P31" s="13"/>
      <c r="Q31" s="13"/>
      <c r="R31" s="13"/>
      <c r="S31" s="13"/>
    </row>
    <row r="32" spans="1:21" s="50" customFormat="1" ht="183" customHeight="1">
      <c r="A32" s="10">
        <v>15</v>
      </c>
      <c r="B32" s="83" t="s">
        <v>101</v>
      </c>
      <c r="C32" s="14">
        <f t="shared" si="1"/>
        <v>1.56</v>
      </c>
      <c r="D32" s="7"/>
      <c r="E32" s="9">
        <f t="shared" si="2"/>
        <v>67891.5</v>
      </c>
      <c r="F32" s="14"/>
      <c r="G32" s="9"/>
      <c r="H32" s="9"/>
      <c r="I32" s="9"/>
      <c r="J32" s="14">
        <v>1.56</v>
      </c>
      <c r="K32" s="84">
        <f t="shared" si="4"/>
        <v>67891.5</v>
      </c>
      <c r="L32" s="84">
        <v>63818</v>
      </c>
      <c r="M32" s="84"/>
      <c r="N32" s="84">
        <v>4073.5</v>
      </c>
      <c r="O32" s="7"/>
      <c r="P32" s="13"/>
      <c r="Q32" s="13"/>
      <c r="R32" s="13"/>
      <c r="S32" s="13"/>
    </row>
    <row r="33" spans="1:19" s="50" customFormat="1" ht="169.5" customHeight="1">
      <c r="A33" s="10">
        <v>16</v>
      </c>
      <c r="B33" s="83" t="s">
        <v>99</v>
      </c>
      <c r="C33" s="14">
        <f t="shared" si="1"/>
        <v>0.75</v>
      </c>
      <c r="D33" s="7"/>
      <c r="E33" s="9">
        <f t="shared" si="2"/>
        <v>19176.5</v>
      </c>
      <c r="F33" s="14"/>
      <c r="G33" s="9"/>
      <c r="H33" s="9"/>
      <c r="I33" s="9"/>
      <c r="J33" s="14">
        <v>0.75</v>
      </c>
      <c r="K33" s="84">
        <f t="shared" si="4"/>
        <v>19176.5</v>
      </c>
      <c r="L33" s="84">
        <v>18025.900000000001</v>
      </c>
      <c r="M33" s="84"/>
      <c r="N33" s="84">
        <v>1150.5999999999985</v>
      </c>
      <c r="O33" s="7"/>
      <c r="P33" s="13"/>
      <c r="Q33" s="13"/>
      <c r="R33" s="13"/>
      <c r="S33" s="13"/>
    </row>
    <row r="34" spans="1:19" s="50" customFormat="1" ht="155.25" customHeight="1">
      <c r="A34" s="10">
        <v>17</v>
      </c>
      <c r="B34" s="83" t="s">
        <v>100</v>
      </c>
      <c r="C34" s="14">
        <f t="shared" si="1"/>
        <v>0.8</v>
      </c>
      <c r="D34" s="7"/>
      <c r="E34" s="9">
        <f t="shared" si="2"/>
        <v>173373.7</v>
      </c>
      <c r="F34" s="14"/>
      <c r="G34" s="9"/>
      <c r="H34" s="9"/>
      <c r="I34" s="9"/>
      <c r="J34" s="14">
        <v>0.8</v>
      </c>
      <c r="K34" s="84">
        <f t="shared" si="4"/>
        <v>173373.7</v>
      </c>
      <c r="L34" s="84">
        <v>162971.20000000001</v>
      </c>
      <c r="M34" s="84"/>
      <c r="N34" s="84">
        <v>10402.5</v>
      </c>
      <c r="O34" s="7"/>
      <c r="P34" s="13"/>
      <c r="Q34" s="13"/>
      <c r="R34" s="13"/>
      <c r="S34" s="13"/>
    </row>
    <row r="35" spans="1:19" s="50" customFormat="1" ht="52.5" customHeight="1">
      <c r="A35" s="103" t="s">
        <v>33</v>
      </c>
      <c r="B35" s="104"/>
      <c r="C35" s="105"/>
      <c r="D35" s="7"/>
      <c r="E35" s="9"/>
      <c r="F35" s="14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</row>
    <row r="36" spans="1:19" s="50" customFormat="1" ht="240" customHeight="1">
      <c r="A36" s="10">
        <v>18</v>
      </c>
      <c r="B36" s="11" t="s">
        <v>34</v>
      </c>
      <c r="C36" s="14">
        <f t="shared" si="1"/>
        <v>0.33900000000000002</v>
      </c>
      <c r="D36" s="7"/>
      <c r="E36" s="9">
        <f>G36+K36+P36</f>
        <v>909455</v>
      </c>
      <c r="F36" s="14"/>
      <c r="G36" s="7"/>
      <c r="H36" s="7"/>
      <c r="I36" s="7"/>
      <c r="J36" s="13"/>
      <c r="K36" s="84">
        <f t="shared" si="4"/>
        <v>348483</v>
      </c>
      <c r="L36" s="84">
        <v>41818</v>
      </c>
      <c r="M36" s="84">
        <v>306665</v>
      </c>
      <c r="N36" s="7"/>
      <c r="O36" s="15">
        <v>0.33900000000000002</v>
      </c>
      <c r="P36" s="84">
        <f t="shared" ref="P36:P37" si="5">Q36+R36+S36</f>
        <v>560972</v>
      </c>
      <c r="Q36" s="84">
        <v>100975</v>
      </c>
      <c r="R36" s="84">
        <v>459997</v>
      </c>
      <c r="S36" s="7"/>
    </row>
    <row r="37" spans="1:19" s="50" customFormat="1" ht="234.75" customHeight="1">
      <c r="A37" s="10">
        <v>19</v>
      </c>
      <c r="B37" s="11" t="s">
        <v>35</v>
      </c>
      <c r="C37" s="14">
        <f t="shared" si="1"/>
        <v>2.3639999999999999</v>
      </c>
      <c r="D37" s="7"/>
      <c r="E37" s="9">
        <f>G37+K37+P37</f>
        <v>1290982.3</v>
      </c>
      <c r="F37" s="14"/>
      <c r="G37" s="9"/>
      <c r="H37" s="9"/>
      <c r="I37" s="16"/>
      <c r="J37" s="7"/>
      <c r="K37" s="84">
        <f t="shared" si="4"/>
        <v>494675</v>
      </c>
      <c r="L37" s="84">
        <v>59361</v>
      </c>
      <c r="M37" s="84">
        <v>435314</v>
      </c>
      <c r="N37" s="9"/>
      <c r="O37" s="14">
        <v>2.3639999999999999</v>
      </c>
      <c r="P37" s="9">
        <f t="shared" si="5"/>
        <v>796307.3</v>
      </c>
      <c r="Q37" s="9">
        <v>143335.29999999999</v>
      </c>
      <c r="R37" s="9">
        <v>652972</v>
      </c>
      <c r="S37" s="7"/>
    </row>
    <row r="38" spans="1:19" s="50" customFormat="1" ht="216.75" customHeight="1">
      <c r="A38" s="10">
        <v>20</v>
      </c>
      <c r="B38" s="83" t="s">
        <v>102</v>
      </c>
      <c r="C38" s="14"/>
      <c r="D38" s="7"/>
      <c r="E38" s="9">
        <f>G38</f>
        <v>22662.800000000003</v>
      </c>
      <c r="F38" s="14"/>
      <c r="G38" s="9">
        <f t="shared" si="3"/>
        <v>22662.800000000003</v>
      </c>
      <c r="H38" s="9">
        <v>21076.400000000001</v>
      </c>
      <c r="I38" s="16">
        <v>1586.4</v>
      </c>
      <c r="J38" s="7"/>
      <c r="K38" s="13"/>
      <c r="L38" s="13"/>
      <c r="M38" s="13"/>
      <c r="N38" s="9"/>
      <c r="O38" s="14"/>
      <c r="P38" s="9"/>
      <c r="Q38" s="9"/>
      <c r="R38" s="9"/>
      <c r="S38" s="7"/>
    </row>
    <row r="39" spans="1:19" s="50" customFormat="1" ht="118.5" customHeight="1">
      <c r="A39" s="10">
        <v>21</v>
      </c>
      <c r="B39" s="11" t="s">
        <v>36</v>
      </c>
      <c r="C39" s="14">
        <f t="shared" si="1"/>
        <v>0.19500000000000001</v>
      </c>
      <c r="D39" s="7"/>
      <c r="E39" s="9">
        <f t="shared" si="2"/>
        <v>43848</v>
      </c>
      <c r="F39" s="14">
        <v>0.19500000000000001</v>
      </c>
      <c r="G39" s="9">
        <f t="shared" si="3"/>
        <v>43848</v>
      </c>
      <c r="H39" s="9">
        <v>40778.6</v>
      </c>
      <c r="I39" s="9">
        <v>3069.4</v>
      </c>
      <c r="J39" s="7"/>
      <c r="K39" s="9"/>
      <c r="L39" s="9"/>
      <c r="M39" s="7"/>
      <c r="N39" s="9"/>
      <c r="O39" s="7"/>
      <c r="P39" s="9"/>
      <c r="Q39" s="9"/>
      <c r="R39" s="9"/>
      <c r="S39" s="7"/>
    </row>
    <row r="40" spans="1:19" s="64" customFormat="1" ht="43.5" customHeight="1">
      <c r="A40" s="102" t="s">
        <v>37</v>
      </c>
      <c r="B40" s="102"/>
      <c r="C40" s="102"/>
      <c r="D40" s="7"/>
      <c r="E40" s="9"/>
      <c r="F40" s="7"/>
      <c r="G40" s="7"/>
      <c r="H40" s="7"/>
      <c r="I40" s="7"/>
      <c r="J40" s="17"/>
      <c r="K40" s="7"/>
      <c r="L40" s="7"/>
      <c r="M40" s="7"/>
      <c r="N40" s="7"/>
      <c r="O40" s="17"/>
      <c r="P40" s="7"/>
      <c r="Q40" s="7"/>
      <c r="R40" s="7"/>
      <c r="S40" s="7"/>
    </row>
    <row r="41" spans="1:19" s="64" customFormat="1" ht="168" customHeight="1">
      <c r="A41" s="10">
        <v>22</v>
      </c>
      <c r="B41" s="11" t="s">
        <v>38</v>
      </c>
      <c r="C41" s="18"/>
      <c r="D41" s="19">
        <v>50.26</v>
      </c>
      <c r="E41" s="9">
        <f t="shared" si="2"/>
        <v>85000</v>
      </c>
      <c r="F41" s="7"/>
      <c r="G41" s="7"/>
      <c r="H41" s="7"/>
      <c r="I41" s="7"/>
      <c r="J41" s="17"/>
      <c r="K41" s="13"/>
      <c r="L41" s="9"/>
      <c r="M41" s="7"/>
      <c r="N41" s="7"/>
      <c r="O41" s="17" t="s">
        <v>39</v>
      </c>
      <c r="P41" s="84">
        <f t="shared" ref="P41" si="6">Q41+R41+S41</f>
        <v>85000</v>
      </c>
      <c r="Q41" s="9">
        <v>85000</v>
      </c>
      <c r="R41" s="9"/>
      <c r="S41" s="7"/>
    </row>
    <row r="42" spans="1:19" s="64" customFormat="1" ht="35.25" hidden="1">
      <c r="A42" s="102" t="s">
        <v>40</v>
      </c>
      <c r="B42" s="102"/>
      <c r="C42" s="7"/>
      <c r="D42" s="7"/>
      <c r="E42" s="9"/>
      <c r="F42" s="17"/>
      <c r="G42" s="17"/>
      <c r="H42" s="17"/>
      <c r="I42" s="17"/>
      <c r="J42" s="17"/>
      <c r="K42" s="7"/>
      <c r="L42" s="7"/>
      <c r="M42" s="7"/>
      <c r="N42" s="7"/>
      <c r="O42" s="17"/>
      <c r="P42" s="7"/>
      <c r="Q42" s="7"/>
      <c r="R42" s="7"/>
      <c r="S42" s="7"/>
    </row>
    <row r="43" spans="1:19" s="64" customFormat="1" ht="35.25" hidden="1">
      <c r="A43" s="102" t="s">
        <v>41</v>
      </c>
      <c r="B43" s="102"/>
      <c r="C43" s="7"/>
      <c r="D43" s="7"/>
      <c r="E43" s="9"/>
      <c r="F43" s="7"/>
      <c r="G43" s="7"/>
      <c r="H43" s="7"/>
      <c r="I43" s="7"/>
      <c r="J43" s="17"/>
      <c r="K43" s="7"/>
      <c r="L43" s="7"/>
      <c r="M43" s="7"/>
      <c r="N43" s="7"/>
      <c r="O43" s="17"/>
      <c r="P43" s="7"/>
      <c r="Q43" s="7"/>
      <c r="R43" s="7"/>
      <c r="S43" s="7"/>
    </row>
    <row r="44" spans="1:19" s="64" customFormat="1" ht="35.25">
      <c r="A44" s="102" t="s">
        <v>42</v>
      </c>
      <c r="B44" s="102"/>
      <c r="C44" s="7"/>
      <c r="D44" s="7"/>
      <c r="E44" s="9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</row>
    <row r="45" spans="1:19" s="64" customFormat="1" ht="140.25" customHeight="1">
      <c r="A45" s="51">
        <v>23</v>
      </c>
      <c r="B45" s="11" t="s">
        <v>82</v>
      </c>
      <c r="C45" s="14">
        <f>F45</f>
        <v>0.97199999999999998</v>
      </c>
      <c r="D45" s="7"/>
      <c r="E45" s="9">
        <f>G45</f>
        <v>32602.7</v>
      </c>
      <c r="F45" s="14">
        <v>0.97199999999999998</v>
      </c>
      <c r="G45" s="9">
        <f>H45+I45</f>
        <v>32602.7</v>
      </c>
      <c r="H45" s="7">
        <v>30646.5</v>
      </c>
      <c r="I45" s="7">
        <v>1956.2</v>
      </c>
      <c r="J45" s="7"/>
      <c r="K45" s="7"/>
      <c r="L45" s="7"/>
      <c r="M45" s="7"/>
      <c r="N45" s="7"/>
      <c r="O45" s="7"/>
      <c r="P45" s="7"/>
      <c r="Q45" s="7"/>
      <c r="R45" s="7"/>
      <c r="S45" s="7"/>
    </row>
    <row r="46" spans="1:19" s="64" customFormat="1" ht="52.5" customHeight="1">
      <c r="A46" s="103" t="s">
        <v>43</v>
      </c>
      <c r="B46" s="104"/>
      <c r="C46" s="105"/>
      <c r="D46" s="7"/>
      <c r="E46" s="9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</row>
    <row r="47" spans="1:19" s="64" customFormat="1" ht="204" customHeight="1">
      <c r="A47" s="10">
        <v>24</v>
      </c>
      <c r="B47" s="11" t="s">
        <v>44</v>
      </c>
      <c r="C47" s="20"/>
      <c r="D47" s="12">
        <v>24.72</v>
      </c>
      <c r="E47" s="9">
        <f t="shared" si="2"/>
        <v>165593.29999999999</v>
      </c>
      <c r="F47" s="7" t="s">
        <v>45</v>
      </c>
      <c r="G47" s="9">
        <f>H47</f>
        <v>165593.29999999999</v>
      </c>
      <c r="H47" s="9">
        <v>165593.29999999999</v>
      </c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</row>
    <row r="48" spans="1:19" s="64" customFormat="1" ht="102.75" customHeight="1">
      <c r="A48" s="10">
        <v>25</v>
      </c>
      <c r="B48" s="21" t="s">
        <v>46</v>
      </c>
      <c r="C48" s="14">
        <f t="shared" ref="C48:C49" si="7">F48</f>
        <v>1.88</v>
      </c>
      <c r="D48" s="7"/>
      <c r="E48" s="9">
        <f t="shared" si="2"/>
        <v>71762.400000000009</v>
      </c>
      <c r="F48" s="14">
        <v>1.88</v>
      </c>
      <c r="G48" s="9">
        <f t="shared" ref="G48:G51" si="8">H48+I48</f>
        <v>71762.400000000009</v>
      </c>
      <c r="H48" s="9">
        <v>68174.3</v>
      </c>
      <c r="I48" s="9">
        <v>3588.1</v>
      </c>
      <c r="J48" s="7"/>
      <c r="K48" s="7"/>
      <c r="L48" s="7"/>
      <c r="M48" s="7"/>
      <c r="N48" s="9"/>
      <c r="O48" s="7"/>
      <c r="P48" s="7"/>
      <c r="Q48" s="7"/>
      <c r="R48" s="7"/>
      <c r="S48" s="7"/>
    </row>
    <row r="49" spans="1:19" s="64" customFormat="1" ht="105" customHeight="1">
      <c r="A49" s="10">
        <v>26</v>
      </c>
      <c r="B49" s="21" t="s">
        <v>47</v>
      </c>
      <c r="C49" s="14">
        <f t="shared" si="7"/>
        <v>0.37</v>
      </c>
      <c r="D49" s="12"/>
      <c r="E49" s="9">
        <f t="shared" si="2"/>
        <v>8044.9</v>
      </c>
      <c r="F49" s="14">
        <v>0.37</v>
      </c>
      <c r="G49" s="9">
        <f t="shared" si="8"/>
        <v>8044.9</v>
      </c>
      <c r="H49" s="9">
        <v>7642.7</v>
      </c>
      <c r="I49" s="9">
        <v>402.2</v>
      </c>
      <c r="J49" s="7"/>
      <c r="K49" s="7"/>
      <c r="L49" s="7"/>
      <c r="M49" s="7"/>
      <c r="N49" s="9"/>
      <c r="O49" s="7"/>
      <c r="P49" s="7"/>
      <c r="Q49" s="7"/>
      <c r="R49" s="7"/>
      <c r="S49" s="7"/>
    </row>
    <row r="50" spans="1:19" s="64" customFormat="1" ht="56.25" customHeight="1">
      <c r="A50" s="90" t="s">
        <v>48</v>
      </c>
      <c r="B50" s="90"/>
      <c r="C50" s="22"/>
      <c r="D50" s="22"/>
      <c r="E50" s="22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</row>
    <row r="51" spans="1:19" s="64" customFormat="1" ht="153.75" customHeight="1">
      <c r="A51" s="46">
        <v>27</v>
      </c>
      <c r="B51" s="21" t="s">
        <v>83</v>
      </c>
      <c r="C51" s="14">
        <f>F51+J51+O51</f>
        <v>8.9320000000000004</v>
      </c>
      <c r="D51" s="22"/>
      <c r="E51" s="22">
        <f>G51+K51</f>
        <v>316773.7</v>
      </c>
      <c r="F51" s="23"/>
      <c r="G51" s="9">
        <f t="shared" si="8"/>
        <v>94107.8</v>
      </c>
      <c r="H51" s="9">
        <v>87520.3</v>
      </c>
      <c r="I51" s="9">
        <v>6587.5</v>
      </c>
      <c r="J51" s="52">
        <v>8.9320000000000004</v>
      </c>
      <c r="K51" s="9">
        <f>L51+M51+N51</f>
        <v>222665.90000000002</v>
      </c>
      <c r="L51" s="9">
        <v>207079.2</v>
      </c>
      <c r="M51" s="9"/>
      <c r="N51" s="9">
        <v>15586.7</v>
      </c>
      <c r="O51" s="23"/>
      <c r="P51" s="23"/>
      <c r="Q51" s="23"/>
      <c r="R51" s="23"/>
      <c r="S51" s="23"/>
    </row>
    <row r="52" spans="1:19" s="64" customFormat="1" ht="52.5" hidden="1" customHeight="1">
      <c r="A52" s="90" t="s">
        <v>49</v>
      </c>
      <c r="B52" s="90"/>
      <c r="C52" s="23"/>
      <c r="D52" s="23"/>
      <c r="E52" s="22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</row>
    <row r="53" spans="1:19" s="64" customFormat="1" ht="111.75" hidden="1" customHeight="1">
      <c r="A53" s="24">
        <v>24</v>
      </c>
      <c r="B53" s="25" t="s">
        <v>50</v>
      </c>
      <c r="C53" s="23">
        <f>F53+J53+O53</f>
        <v>0</v>
      </c>
      <c r="D53" s="26"/>
      <c r="E53" s="22">
        <f t="shared" si="2"/>
        <v>0</v>
      </c>
      <c r="F53" s="23"/>
      <c r="G53" s="22"/>
      <c r="H53" s="22"/>
      <c r="I53" s="23"/>
      <c r="J53" s="23"/>
      <c r="K53" s="22"/>
      <c r="L53" s="22"/>
      <c r="M53" s="23"/>
      <c r="N53" s="23"/>
      <c r="O53" s="23"/>
      <c r="P53" s="22"/>
      <c r="Q53" s="22"/>
      <c r="R53" s="22"/>
      <c r="S53" s="23"/>
    </row>
    <row r="54" spans="1:19" s="64" customFormat="1" ht="49.5" hidden="1" customHeight="1">
      <c r="A54" s="90" t="s">
        <v>51</v>
      </c>
      <c r="B54" s="90"/>
      <c r="C54" s="23"/>
      <c r="D54" s="23"/>
      <c r="E54" s="22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</row>
    <row r="55" spans="1:19" s="64" customFormat="1" ht="34.5" hidden="1" customHeight="1">
      <c r="A55" s="24">
        <v>25</v>
      </c>
      <c r="B55" s="25" t="s">
        <v>52</v>
      </c>
      <c r="C55" s="27">
        <f>F55+J55+O55</f>
        <v>0</v>
      </c>
      <c r="D55" s="23"/>
      <c r="E55" s="22">
        <f t="shared" si="2"/>
        <v>0</v>
      </c>
      <c r="F55" s="27"/>
      <c r="G55" s="22"/>
      <c r="H55" s="22"/>
      <c r="I55" s="23"/>
      <c r="J55" s="28"/>
      <c r="K55" s="22"/>
      <c r="L55" s="22"/>
      <c r="M55" s="23"/>
      <c r="N55" s="23"/>
      <c r="O55" s="28"/>
      <c r="P55" s="22"/>
      <c r="Q55" s="22"/>
      <c r="R55" s="22"/>
      <c r="S55" s="23"/>
    </row>
    <row r="56" spans="1:19" s="64" customFormat="1" ht="38.25" hidden="1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23"/>
      <c r="O56" s="23"/>
      <c r="P56" s="23"/>
      <c r="Q56" s="23"/>
      <c r="R56" s="23"/>
      <c r="S56" s="23"/>
    </row>
    <row r="57" spans="1:19" s="64" customFormat="1" ht="64.5" customHeight="1">
      <c r="A57" s="29" t="s">
        <v>53</v>
      </c>
      <c r="B57" s="98" t="s">
        <v>54</v>
      </c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</row>
    <row r="58" spans="1:19" s="64" customFormat="1" ht="84" customHeight="1">
      <c r="A58" s="29"/>
      <c r="B58" s="32" t="s">
        <v>55</v>
      </c>
      <c r="C58" s="31">
        <f>SUM(C60:C86)</f>
        <v>35.1</v>
      </c>
      <c r="D58" s="31"/>
      <c r="E58" s="31">
        <f>E62+E63+E64+E66+E67+E69+E71+E73+E74+E76+E78+E80+E82+E83+E86+E60+E84</f>
        <v>167028.79999999999</v>
      </c>
      <c r="F58" s="31">
        <f>F62+F63+F64+F66+F67+F69+F71+F73+F74+F76+F78+F80+F82+F83+F86+F60</f>
        <v>15.5</v>
      </c>
      <c r="G58" s="31">
        <f>G62+G63+G64+G66+G67+G69+G71+G73+G74+G76+G78+G80+G82+G83+G86+G60+G84</f>
        <v>71825</v>
      </c>
      <c r="H58" s="31">
        <f t="shared" ref="H58:I58" si="9">H62+H63+H64+H66+H67+H69+H71+H73+H74+H76+H78+H80+H82+H83+H86+H60</f>
        <v>71825</v>
      </c>
      <c r="I58" s="31">
        <f t="shared" si="9"/>
        <v>0</v>
      </c>
      <c r="J58" s="31">
        <f>J62+J63+J64+J66+J67+J69+J71+J73+J74+J76+J78+J80+J82+J83+J86+J60+J84</f>
        <v>8.5</v>
      </c>
      <c r="K58" s="31">
        <f>K62+K63+K64+K66+K67+K69+K71+K73+K74+K76+K78+K80+K82+K83+K86+K60+K84</f>
        <v>36203.800000000003</v>
      </c>
      <c r="L58" s="31">
        <f>L62+L63+L64+L66+L67+L69+L71+L73+L74+L76+L78+L80+L82+L83+L86+L60+L84</f>
        <v>36203.800000000003</v>
      </c>
      <c r="M58" s="31">
        <f>M62+M63+M64+M66+M67+M69+M71+M73+M74+M76+M78+M80+M82+M83+M86+M60</f>
        <v>0</v>
      </c>
      <c r="N58" s="31">
        <f t="shared" ref="N58:S58" si="10">N62+N63+N64+N66+N67+N69+N71+N73+N74+N76+N78+N80+N82+N83+N86+N60</f>
        <v>0</v>
      </c>
      <c r="O58" s="66">
        <f>O62+O63+O64+O66+O67+O69+O71+O73+O74+O76+O78+O80+O82+O83+O86+O60+O84</f>
        <v>11.100000000000001</v>
      </c>
      <c r="P58" s="31">
        <f>P62+P63+P64+P66+P67+P69+P71+P73+P74+P76+P78+P80+P82+P83+P86+P60+P84</f>
        <v>59000</v>
      </c>
      <c r="Q58" s="31">
        <f>Q62+Q63+Q64+Q66+Q67+Q69+Q71+Q73+Q74+Q76+Q78+Q80+Q82+Q83+Q86+Q60+Q84</f>
        <v>59000</v>
      </c>
      <c r="R58" s="31"/>
      <c r="S58" s="67">
        <f t="shared" si="10"/>
        <v>0</v>
      </c>
    </row>
    <row r="59" spans="1:19" s="57" customFormat="1" ht="54.75" customHeight="1">
      <c r="A59" s="99" t="s">
        <v>28</v>
      </c>
      <c r="B59" s="100"/>
      <c r="C59" s="101"/>
      <c r="D59" s="23"/>
      <c r="E59" s="33"/>
      <c r="F59" s="23"/>
      <c r="G59" s="23"/>
      <c r="H59" s="23"/>
      <c r="I59" s="23"/>
      <c r="J59" s="23"/>
      <c r="K59" s="22"/>
      <c r="L59" s="22"/>
      <c r="M59" s="23"/>
      <c r="N59" s="23"/>
      <c r="O59" s="28"/>
      <c r="P59" s="22"/>
      <c r="Q59" s="22"/>
      <c r="R59" s="22"/>
      <c r="S59" s="23"/>
    </row>
    <row r="60" spans="1:19" s="57" customFormat="1" ht="88.5" customHeight="1">
      <c r="A60" s="24">
        <v>1</v>
      </c>
      <c r="B60" s="25" t="s">
        <v>56</v>
      </c>
      <c r="C60" s="23">
        <f>F60+J60+O60</f>
        <v>2.8</v>
      </c>
      <c r="D60" s="31"/>
      <c r="E60" s="22">
        <f>G60+K60+P60</f>
        <v>13203.8</v>
      </c>
      <c r="F60" s="23"/>
      <c r="G60" s="22"/>
      <c r="H60" s="22"/>
      <c r="I60" s="22"/>
      <c r="J60" s="23">
        <v>2.8</v>
      </c>
      <c r="K60" s="22">
        <v>13203.8</v>
      </c>
      <c r="L60" s="22">
        <v>13203.8</v>
      </c>
      <c r="M60" s="23"/>
      <c r="N60" s="22"/>
      <c r="O60" s="28"/>
      <c r="P60" s="22"/>
      <c r="Q60" s="22"/>
      <c r="R60" s="22"/>
      <c r="S60" s="23"/>
    </row>
    <row r="61" spans="1:19" s="57" customFormat="1" ht="46.5" customHeight="1">
      <c r="A61" s="91" t="s">
        <v>31</v>
      </c>
      <c r="B61" s="92"/>
      <c r="C61" s="93"/>
      <c r="D61" s="23"/>
      <c r="E61" s="33"/>
      <c r="F61" s="23"/>
      <c r="G61" s="23"/>
      <c r="H61" s="23"/>
      <c r="I61" s="23"/>
      <c r="J61" s="23"/>
      <c r="K61" s="22"/>
      <c r="L61" s="22"/>
      <c r="M61" s="23"/>
      <c r="N61" s="23"/>
      <c r="O61" s="28"/>
      <c r="P61" s="22"/>
      <c r="Q61" s="22"/>
      <c r="R61" s="22"/>
      <c r="S61" s="23"/>
    </row>
    <row r="62" spans="1:19" s="57" customFormat="1" ht="124.5" hidden="1" customHeight="1">
      <c r="A62" s="24"/>
      <c r="B62" s="25"/>
      <c r="C62" s="23">
        <f t="shared" ref="C62:C86" si="11">F62+J62+O62</f>
        <v>0</v>
      </c>
      <c r="D62" s="31"/>
      <c r="E62" s="22">
        <f t="shared" ref="E62:E86" si="12">G62+K62+P62</f>
        <v>0</v>
      </c>
      <c r="F62" s="23"/>
      <c r="G62" s="22"/>
      <c r="H62" s="22"/>
      <c r="I62" s="22"/>
      <c r="J62" s="23"/>
      <c r="K62" s="22"/>
      <c r="L62" s="22"/>
      <c r="M62" s="23"/>
      <c r="N62" s="22"/>
      <c r="O62" s="28"/>
      <c r="P62" s="22"/>
      <c r="Q62" s="22"/>
      <c r="R62" s="22"/>
      <c r="S62" s="23"/>
    </row>
    <row r="63" spans="1:19" s="57" customFormat="1" ht="122.25" hidden="1" customHeight="1">
      <c r="A63" s="24"/>
      <c r="B63" s="25"/>
      <c r="C63" s="23">
        <f t="shared" si="11"/>
        <v>0</v>
      </c>
      <c r="D63" s="31"/>
      <c r="E63" s="22">
        <f t="shared" si="12"/>
        <v>0</v>
      </c>
      <c r="F63" s="23"/>
      <c r="G63" s="22"/>
      <c r="H63" s="22"/>
      <c r="I63" s="22"/>
      <c r="J63" s="23"/>
      <c r="K63" s="22"/>
      <c r="L63" s="22"/>
      <c r="M63" s="23"/>
      <c r="N63" s="22"/>
      <c r="O63" s="28"/>
      <c r="P63" s="22"/>
      <c r="Q63" s="22"/>
      <c r="R63" s="22"/>
      <c r="S63" s="23"/>
    </row>
    <row r="64" spans="1:19" s="57" customFormat="1" ht="176.25" customHeight="1">
      <c r="A64" s="24">
        <v>2</v>
      </c>
      <c r="B64" s="25" t="s">
        <v>57</v>
      </c>
      <c r="C64" s="23">
        <f t="shared" si="11"/>
        <v>6.8</v>
      </c>
      <c r="D64" s="31"/>
      <c r="E64" s="22">
        <f t="shared" si="12"/>
        <v>46291.6</v>
      </c>
      <c r="F64" s="23">
        <v>6.8</v>
      </c>
      <c r="G64" s="22">
        <f>H64</f>
        <v>46291.6</v>
      </c>
      <c r="H64" s="22">
        <v>46291.6</v>
      </c>
      <c r="I64" s="22"/>
      <c r="J64" s="23"/>
      <c r="K64" s="22"/>
      <c r="L64" s="22"/>
      <c r="M64" s="23"/>
      <c r="N64" s="22"/>
      <c r="O64" s="28"/>
      <c r="P64" s="22"/>
      <c r="Q64" s="22"/>
      <c r="R64" s="22"/>
      <c r="S64" s="23"/>
    </row>
    <row r="65" spans="1:19" s="57" customFormat="1" ht="55.5" customHeight="1">
      <c r="A65" s="91" t="s">
        <v>58</v>
      </c>
      <c r="B65" s="92"/>
      <c r="C65" s="93"/>
      <c r="D65" s="34"/>
      <c r="E65" s="35"/>
      <c r="F65" s="23"/>
      <c r="G65" s="22"/>
      <c r="H65" s="22"/>
      <c r="I65" s="22"/>
      <c r="J65" s="23"/>
      <c r="K65" s="22"/>
      <c r="L65" s="22"/>
      <c r="M65" s="23"/>
      <c r="N65" s="22"/>
      <c r="O65" s="28"/>
      <c r="P65" s="22"/>
      <c r="Q65" s="22"/>
      <c r="R65" s="22"/>
      <c r="S65" s="23"/>
    </row>
    <row r="66" spans="1:19" s="57" customFormat="1" ht="135" customHeight="1">
      <c r="A66" s="24">
        <v>3</v>
      </c>
      <c r="B66" s="25" t="s">
        <v>59</v>
      </c>
      <c r="C66" s="23">
        <f t="shared" si="11"/>
        <v>7.9</v>
      </c>
      <c r="D66" s="36"/>
      <c r="E66" s="22">
        <f t="shared" si="12"/>
        <v>39900</v>
      </c>
      <c r="F66" s="23"/>
      <c r="G66" s="22"/>
      <c r="H66" s="22"/>
      <c r="I66" s="22"/>
      <c r="J66" s="23"/>
      <c r="K66" s="22"/>
      <c r="L66" s="22"/>
      <c r="M66" s="23"/>
      <c r="N66" s="22"/>
      <c r="O66" s="28">
        <v>7.9</v>
      </c>
      <c r="P66" s="22">
        <f>Q66</f>
        <v>39900</v>
      </c>
      <c r="Q66" s="22">
        <v>39900</v>
      </c>
      <c r="R66" s="22"/>
      <c r="S66" s="23"/>
    </row>
    <row r="67" spans="1:19" s="57" customFormat="1" ht="139.5" customHeight="1">
      <c r="A67" s="24">
        <v>4</v>
      </c>
      <c r="B67" s="25" t="s">
        <v>60</v>
      </c>
      <c r="C67" s="23">
        <f t="shared" si="11"/>
        <v>3.9</v>
      </c>
      <c r="D67" s="36"/>
      <c r="E67" s="22">
        <f t="shared" si="12"/>
        <v>3708.4</v>
      </c>
      <c r="F67" s="23">
        <v>3.9</v>
      </c>
      <c r="G67" s="22">
        <f>H67</f>
        <v>3708.4</v>
      </c>
      <c r="H67" s="22">
        <v>3708.4</v>
      </c>
      <c r="I67" s="22"/>
      <c r="J67" s="23"/>
      <c r="K67" s="22"/>
      <c r="L67" s="22"/>
      <c r="M67" s="23"/>
      <c r="N67" s="22"/>
      <c r="O67" s="28"/>
      <c r="P67" s="22"/>
      <c r="Q67" s="22"/>
      <c r="R67" s="22"/>
      <c r="S67" s="23"/>
    </row>
    <row r="68" spans="1:19" s="57" customFormat="1" ht="63" customHeight="1">
      <c r="A68" s="91" t="s">
        <v>61</v>
      </c>
      <c r="B68" s="92"/>
      <c r="C68" s="93"/>
      <c r="D68" s="36"/>
      <c r="E68" s="31"/>
      <c r="F68" s="23"/>
      <c r="G68" s="22" t="s">
        <v>62</v>
      </c>
      <c r="H68" s="22"/>
      <c r="I68" s="22"/>
      <c r="J68" s="23"/>
      <c r="K68" s="22"/>
      <c r="L68" s="22"/>
      <c r="M68" s="23"/>
      <c r="N68" s="22"/>
      <c r="O68" s="28"/>
      <c r="P68" s="22"/>
      <c r="Q68" s="22"/>
      <c r="R68" s="22"/>
      <c r="S68" s="23"/>
    </row>
    <row r="69" spans="1:19" s="57" customFormat="1" ht="178.5" customHeight="1">
      <c r="A69" s="24">
        <v>5</v>
      </c>
      <c r="B69" s="25" t="s">
        <v>63</v>
      </c>
      <c r="C69" s="23">
        <f t="shared" si="11"/>
        <v>3.2</v>
      </c>
      <c r="D69" s="36"/>
      <c r="E69" s="22">
        <f t="shared" si="12"/>
        <v>19100</v>
      </c>
      <c r="F69" s="23"/>
      <c r="G69" s="22"/>
      <c r="H69" s="22"/>
      <c r="I69" s="22"/>
      <c r="J69" s="23"/>
      <c r="K69" s="22"/>
      <c r="L69" s="22"/>
      <c r="M69" s="23"/>
      <c r="N69" s="22"/>
      <c r="O69" s="28">
        <v>3.2</v>
      </c>
      <c r="P69" s="22">
        <f>Q69</f>
        <v>19100</v>
      </c>
      <c r="Q69" s="22">
        <v>19100</v>
      </c>
      <c r="R69" s="22"/>
      <c r="S69" s="23"/>
    </row>
    <row r="70" spans="1:19" s="57" customFormat="1" ht="57" hidden="1" customHeight="1">
      <c r="A70" s="90" t="s">
        <v>64</v>
      </c>
      <c r="B70" s="90"/>
      <c r="C70" s="23"/>
      <c r="D70" s="36"/>
      <c r="E70" s="31"/>
      <c r="F70" s="23"/>
      <c r="G70" s="22" t="s">
        <v>62</v>
      </c>
      <c r="H70" s="22"/>
      <c r="I70" s="22"/>
      <c r="J70" s="23"/>
      <c r="K70" s="22"/>
      <c r="L70" s="22"/>
      <c r="M70" s="23"/>
      <c r="N70" s="22"/>
      <c r="O70" s="28"/>
      <c r="P70" s="22"/>
      <c r="Q70" s="22"/>
      <c r="R70" s="22"/>
      <c r="S70" s="23"/>
    </row>
    <row r="71" spans="1:19" s="57" customFormat="1" ht="114" hidden="1" customHeight="1">
      <c r="A71" s="24"/>
      <c r="B71" s="25" t="s">
        <v>65</v>
      </c>
      <c r="C71" s="23">
        <f t="shared" si="11"/>
        <v>0</v>
      </c>
      <c r="D71" s="36"/>
      <c r="E71" s="22">
        <f t="shared" si="12"/>
        <v>0</v>
      </c>
      <c r="F71" s="23"/>
      <c r="G71" s="22"/>
      <c r="H71" s="22"/>
      <c r="I71" s="22"/>
      <c r="J71" s="23"/>
      <c r="K71" s="22"/>
      <c r="L71" s="22"/>
      <c r="M71" s="23"/>
      <c r="N71" s="22"/>
      <c r="O71" s="28"/>
      <c r="P71" s="22"/>
      <c r="Q71" s="22"/>
      <c r="R71" s="22"/>
      <c r="S71" s="23"/>
    </row>
    <row r="72" spans="1:19" s="57" customFormat="1" ht="48" customHeight="1">
      <c r="A72" s="91" t="s">
        <v>66</v>
      </c>
      <c r="B72" s="92"/>
      <c r="C72" s="93"/>
      <c r="D72" s="35"/>
      <c r="E72" s="35"/>
      <c r="F72" s="23"/>
      <c r="G72" s="22"/>
      <c r="H72" s="22"/>
      <c r="I72" s="22"/>
      <c r="J72" s="23"/>
      <c r="K72" s="22"/>
      <c r="L72" s="22"/>
      <c r="M72" s="23"/>
      <c r="N72" s="22"/>
      <c r="O72" s="28"/>
      <c r="P72" s="22"/>
      <c r="Q72" s="22"/>
      <c r="R72" s="22"/>
      <c r="S72" s="23"/>
    </row>
    <row r="73" spans="1:19" s="57" customFormat="1" ht="98.25" hidden="1" customHeight="1">
      <c r="A73" s="24">
        <v>8</v>
      </c>
      <c r="B73" s="25" t="s">
        <v>67</v>
      </c>
      <c r="C73" s="23">
        <f t="shared" si="11"/>
        <v>0</v>
      </c>
      <c r="D73" s="35"/>
      <c r="E73" s="22">
        <f t="shared" si="12"/>
        <v>0</v>
      </c>
      <c r="F73" s="23"/>
      <c r="G73" s="22"/>
      <c r="H73" s="22"/>
      <c r="I73" s="22"/>
      <c r="J73" s="23"/>
      <c r="K73" s="22"/>
      <c r="L73" s="22"/>
      <c r="M73" s="23"/>
      <c r="N73" s="22"/>
      <c r="O73" s="28"/>
      <c r="P73" s="22"/>
      <c r="Q73" s="22"/>
      <c r="R73" s="22"/>
      <c r="S73" s="23"/>
    </row>
    <row r="74" spans="1:19" s="57" customFormat="1" ht="165.75" customHeight="1">
      <c r="A74" s="24">
        <v>6</v>
      </c>
      <c r="B74" s="25" t="s">
        <v>68</v>
      </c>
      <c r="C74" s="23">
        <f t="shared" si="11"/>
        <v>4.8</v>
      </c>
      <c r="D74" s="35"/>
      <c r="E74" s="22">
        <f t="shared" si="12"/>
        <v>21825</v>
      </c>
      <c r="F74" s="23">
        <v>4.8</v>
      </c>
      <c r="G74" s="22">
        <f>H74</f>
        <v>21825</v>
      </c>
      <c r="H74" s="22">
        <v>21825</v>
      </c>
      <c r="I74" s="22"/>
      <c r="J74" s="23"/>
      <c r="K74" s="22"/>
      <c r="L74" s="22"/>
      <c r="M74" s="23"/>
      <c r="N74" s="22"/>
      <c r="O74" s="28"/>
      <c r="P74" s="22"/>
      <c r="Q74" s="22"/>
      <c r="R74" s="22"/>
      <c r="S74" s="23"/>
    </row>
    <row r="75" spans="1:19" s="68" customFormat="1" ht="61.5" hidden="1" customHeight="1">
      <c r="A75" s="90" t="s">
        <v>69</v>
      </c>
      <c r="B75" s="90"/>
      <c r="C75" s="23"/>
      <c r="D75" s="35"/>
      <c r="E75" s="35"/>
      <c r="F75" s="23"/>
      <c r="G75" s="22"/>
      <c r="H75" s="22"/>
      <c r="I75" s="22"/>
      <c r="J75" s="23"/>
      <c r="K75" s="22"/>
      <c r="L75" s="22"/>
      <c r="M75" s="23"/>
      <c r="N75" s="22"/>
      <c r="O75" s="28"/>
      <c r="P75" s="22"/>
      <c r="Q75" s="22"/>
      <c r="R75" s="22"/>
      <c r="S75" s="23"/>
    </row>
    <row r="76" spans="1:19" s="68" customFormat="1" ht="101.25" hidden="1" customHeight="1">
      <c r="A76" s="24">
        <v>10</v>
      </c>
      <c r="B76" s="25" t="s">
        <v>70</v>
      </c>
      <c r="C76" s="23">
        <f t="shared" si="11"/>
        <v>0</v>
      </c>
      <c r="D76" s="35"/>
      <c r="E76" s="22">
        <f t="shared" si="12"/>
        <v>0</v>
      </c>
      <c r="F76" s="23"/>
      <c r="G76" s="22"/>
      <c r="H76" s="22"/>
      <c r="I76" s="22"/>
      <c r="J76" s="23"/>
      <c r="K76" s="22"/>
      <c r="L76" s="22"/>
      <c r="M76" s="23"/>
      <c r="N76" s="22"/>
      <c r="O76" s="28"/>
      <c r="P76" s="22"/>
      <c r="Q76" s="22"/>
      <c r="R76" s="22"/>
      <c r="S76" s="23"/>
    </row>
    <row r="77" spans="1:19" s="68" customFormat="1" ht="52.5" hidden="1" customHeight="1">
      <c r="A77" s="90" t="s">
        <v>42</v>
      </c>
      <c r="B77" s="90"/>
      <c r="C77" s="23"/>
      <c r="D77" s="35"/>
      <c r="E77" s="35"/>
      <c r="F77" s="23"/>
      <c r="G77" s="22"/>
      <c r="H77" s="22"/>
      <c r="I77" s="22"/>
      <c r="J77" s="23"/>
      <c r="K77" s="22"/>
      <c r="L77" s="22"/>
      <c r="M77" s="23"/>
      <c r="N77" s="22"/>
      <c r="O77" s="28"/>
      <c r="P77" s="22"/>
      <c r="Q77" s="22"/>
      <c r="R77" s="22"/>
      <c r="S77" s="23"/>
    </row>
    <row r="78" spans="1:19" s="68" customFormat="1" ht="90" hidden="1" customHeight="1">
      <c r="A78" s="24">
        <v>11</v>
      </c>
      <c r="B78" s="25" t="s">
        <v>71</v>
      </c>
      <c r="C78" s="23">
        <f t="shared" si="11"/>
        <v>0</v>
      </c>
      <c r="D78" s="35"/>
      <c r="E78" s="22">
        <f t="shared" si="12"/>
        <v>0</v>
      </c>
      <c r="F78" s="23"/>
      <c r="G78" s="22"/>
      <c r="H78" s="22"/>
      <c r="I78" s="22"/>
      <c r="J78" s="23"/>
      <c r="K78" s="22"/>
      <c r="L78" s="22"/>
      <c r="M78" s="23"/>
      <c r="N78" s="22"/>
      <c r="O78" s="28"/>
      <c r="P78" s="22"/>
      <c r="Q78" s="22"/>
      <c r="R78" s="22"/>
      <c r="S78" s="23"/>
    </row>
    <row r="79" spans="1:19" s="68" customFormat="1" ht="61.5" hidden="1" customHeight="1">
      <c r="A79" s="90" t="s">
        <v>48</v>
      </c>
      <c r="B79" s="90"/>
      <c r="C79" s="23"/>
      <c r="D79" s="35"/>
      <c r="E79" s="35"/>
      <c r="F79" s="23"/>
      <c r="G79" s="22"/>
      <c r="H79" s="22"/>
      <c r="I79" s="22"/>
      <c r="J79" s="23"/>
      <c r="K79" s="22"/>
      <c r="L79" s="22"/>
      <c r="M79" s="23"/>
      <c r="N79" s="22"/>
      <c r="O79" s="28"/>
      <c r="P79" s="22"/>
      <c r="Q79" s="22"/>
      <c r="R79" s="22"/>
      <c r="S79" s="23"/>
    </row>
    <row r="80" spans="1:19" s="57" customFormat="1" ht="96.75" hidden="1" customHeight="1">
      <c r="A80" s="24">
        <v>12</v>
      </c>
      <c r="B80" s="25" t="s">
        <v>72</v>
      </c>
      <c r="C80" s="23">
        <f t="shared" si="11"/>
        <v>0</v>
      </c>
      <c r="D80" s="35"/>
      <c r="E80" s="22">
        <f t="shared" si="12"/>
        <v>0</v>
      </c>
      <c r="F80" s="23"/>
      <c r="G80" s="22"/>
      <c r="H80" s="22"/>
      <c r="I80" s="22"/>
      <c r="J80" s="23"/>
      <c r="K80" s="22"/>
      <c r="L80" s="22"/>
      <c r="M80" s="23"/>
      <c r="N80" s="22"/>
      <c r="O80" s="28"/>
      <c r="P80" s="22"/>
      <c r="Q80" s="22"/>
      <c r="R80" s="22"/>
      <c r="S80" s="23"/>
    </row>
    <row r="81" spans="1:19" s="57" customFormat="1" ht="45" customHeight="1">
      <c r="A81" s="91" t="s">
        <v>49</v>
      </c>
      <c r="B81" s="92"/>
      <c r="C81" s="93"/>
      <c r="D81" s="35"/>
      <c r="E81" s="35"/>
      <c r="F81" s="23"/>
      <c r="G81" s="22"/>
      <c r="H81" s="22"/>
      <c r="I81" s="22"/>
      <c r="J81" s="23"/>
      <c r="K81" s="22"/>
      <c r="L81" s="22"/>
      <c r="M81" s="23"/>
      <c r="N81" s="22"/>
      <c r="O81" s="28"/>
      <c r="P81" s="22"/>
      <c r="Q81" s="22"/>
      <c r="R81" s="22"/>
      <c r="S81" s="23"/>
    </row>
    <row r="82" spans="1:19" s="57" customFormat="1" ht="116.25" hidden="1" customHeight="1">
      <c r="A82" s="24">
        <v>13</v>
      </c>
      <c r="B82" s="25" t="s">
        <v>73</v>
      </c>
      <c r="C82" s="23">
        <f t="shared" si="11"/>
        <v>0</v>
      </c>
      <c r="D82" s="23"/>
      <c r="E82" s="22">
        <f t="shared" si="12"/>
        <v>0</v>
      </c>
      <c r="F82" s="23"/>
      <c r="G82" s="22"/>
      <c r="H82" s="22"/>
      <c r="I82" s="22"/>
      <c r="J82" s="23"/>
      <c r="K82" s="22"/>
      <c r="L82" s="22"/>
      <c r="M82" s="23"/>
      <c r="N82" s="22"/>
      <c r="O82" s="28"/>
      <c r="P82" s="22"/>
      <c r="Q82" s="22"/>
      <c r="R82" s="22"/>
      <c r="S82" s="23"/>
    </row>
    <row r="83" spans="1:19" s="57" customFormat="1" ht="98.25" hidden="1" customHeight="1">
      <c r="A83" s="24">
        <v>14</v>
      </c>
      <c r="B83" s="25" t="s">
        <v>74</v>
      </c>
      <c r="C83" s="23">
        <f t="shared" si="11"/>
        <v>0</v>
      </c>
      <c r="D83" s="23"/>
      <c r="E83" s="22">
        <f t="shared" si="12"/>
        <v>0</v>
      </c>
      <c r="F83" s="23"/>
      <c r="G83" s="22"/>
      <c r="H83" s="22"/>
      <c r="I83" s="22"/>
      <c r="J83" s="23"/>
      <c r="K83" s="22"/>
      <c r="L83" s="22"/>
      <c r="M83" s="23"/>
      <c r="N83" s="22"/>
      <c r="O83" s="28"/>
      <c r="P83" s="22"/>
      <c r="Q83" s="22"/>
      <c r="R83" s="22"/>
      <c r="S83" s="23"/>
    </row>
    <row r="84" spans="1:19" s="57" customFormat="1" ht="112.5" customHeight="1">
      <c r="A84" s="24">
        <v>7</v>
      </c>
      <c r="B84" s="25" t="s">
        <v>75</v>
      </c>
      <c r="C84" s="23">
        <f t="shared" si="11"/>
        <v>5.7</v>
      </c>
      <c r="D84" s="23"/>
      <c r="E84" s="22">
        <f t="shared" si="12"/>
        <v>23000</v>
      </c>
      <c r="F84" s="23"/>
      <c r="G84" s="22"/>
      <c r="H84" s="22"/>
      <c r="I84" s="22"/>
      <c r="J84" s="23">
        <v>5.7</v>
      </c>
      <c r="K84" s="22">
        <f>L84</f>
        <v>23000</v>
      </c>
      <c r="L84" s="22">
        <v>23000</v>
      </c>
      <c r="M84" s="23"/>
      <c r="N84" s="22"/>
      <c r="O84" s="28"/>
      <c r="P84" s="22"/>
      <c r="Q84" s="22"/>
      <c r="R84" s="22"/>
      <c r="S84" s="23"/>
    </row>
    <row r="85" spans="1:19" s="57" customFormat="1" ht="47.25" hidden="1" customHeight="1">
      <c r="A85" s="94" t="s">
        <v>51</v>
      </c>
      <c r="B85" s="95"/>
      <c r="C85" s="37"/>
      <c r="D85" s="37"/>
      <c r="E85" s="37"/>
      <c r="F85" s="37"/>
      <c r="G85" s="69"/>
      <c r="H85" s="69"/>
      <c r="I85" s="69"/>
      <c r="J85" s="37"/>
      <c r="K85" s="69"/>
      <c r="L85" s="69"/>
      <c r="M85" s="70"/>
      <c r="N85" s="69"/>
      <c r="O85" s="71"/>
      <c r="P85" s="69"/>
      <c r="Q85" s="69"/>
      <c r="R85" s="72"/>
      <c r="S85" s="70"/>
    </row>
    <row r="86" spans="1:19" s="57" customFormat="1" ht="93" hidden="1" customHeight="1">
      <c r="A86" s="38">
        <v>16</v>
      </c>
      <c r="B86" s="39" t="s">
        <v>76</v>
      </c>
      <c r="C86" s="40">
        <f t="shared" si="11"/>
        <v>0</v>
      </c>
      <c r="D86" s="40"/>
      <c r="E86" s="41">
        <f t="shared" si="12"/>
        <v>0</v>
      </c>
      <c r="F86" s="40"/>
      <c r="G86" s="41"/>
      <c r="H86" s="41"/>
      <c r="I86" s="41"/>
      <c r="J86" s="40"/>
      <c r="K86" s="41"/>
      <c r="L86" s="41"/>
      <c r="M86" s="73"/>
      <c r="N86" s="41"/>
      <c r="O86" s="28"/>
      <c r="P86" s="22"/>
      <c r="Q86" s="22"/>
      <c r="R86" s="74"/>
      <c r="S86" s="75"/>
    </row>
    <row r="87" spans="1:19" s="57" customFormat="1" ht="122.25" customHeight="1">
      <c r="A87" s="42"/>
      <c r="B87" s="43"/>
      <c r="C87" s="44"/>
      <c r="D87" s="44"/>
      <c r="E87" s="45"/>
      <c r="F87" s="44"/>
      <c r="G87" s="45"/>
      <c r="H87" s="45"/>
      <c r="I87" s="44"/>
      <c r="J87" s="44"/>
      <c r="K87" s="45"/>
      <c r="L87" s="45"/>
      <c r="M87" s="45"/>
      <c r="N87" s="45"/>
      <c r="O87" s="44"/>
      <c r="P87" s="45"/>
      <c r="Q87" s="45"/>
      <c r="R87" s="45"/>
      <c r="S87" s="44"/>
    </row>
    <row r="88" spans="1:19" s="57" customFormat="1" ht="117" customHeight="1">
      <c r="A88" s="96" t="s">
        <v>77</v>
      </c>
      <c r="B88" s="96"/>
      <c r="C88" s="96"/>
      <c r="D88" s="76"/>
      <c r="E88" s="76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8"/>
      <c r="Q88" s="97" t="s">
        <v>78</v>
      </c>
      <c r="R88" s="97"/>
      <c r="S88" s="97"/>
    </row>
    <row r="89" spans="1:19" s="80" customFormat="1" ht="45" hidden="1" customHeight="1">
      <c r="A89" s="87" t="s">
        <v>79</v>
      </c>
      <c r="B89" s="87"/>
      <c r="C89" s="87"/>
      <c r="D89" s="79"/>
      <c r="E89" s="79"/>
      <c r="F89" s="79"/>
      <c r="G89" s="79"/>
      <c r="O89" s="88"/>
      <c r="P89" s="88"/>
      <c r="Q89" s="88"/>
    </row>
    <row r="90" spans="1:19" s="57" customFormat="1" ht="40.5" hidden="1" customHeight="1">
      <c r="A90" s="87" t="s">
        <v>80</v>
      </c>
      <c r="B90" s="87"/>
      <c r="C90" s="87"/>
      <c r="D90" s="79"/>
      <c r="E90" s="79"/>
      <c r="F90" s="79"/>
      <c r="G90" s="79"/>
      <c r="P90" s="89" t="s">
        <v>81</v>
      </c>
      <c r="Q90" s="89"/>
      <c r="R90" s="89"/>
      <c r="S90" s="89"/>
    </row>
    <row r="91" spans="1:19" s="57" customFormat="1" ht="53.25" hidden="1" customHeight="1">
      <c r="A91" s="55"/>
      <c r="B91" s="56"/>
    </row>
    <row r="92" spans="1:19" s="57" customFormat="1" ht="53.25" hidden="1" customHeight="1">
      <c r="A92" s="55"/>
      <c r="B92" s="56"/>
    </row>
    <row r="93" spans="1:19" s="57" customFormat="1" ht="53.25" hidden="1" customHeight="1">
      <c r="A93" s="55"/>
      <c r="B93" s="56"/>
    </row>
    <row r="94" spans="1:19" s="57" customFormat="1">
      <c r="A94" s="55"/>
      <c r="B94" s="56"/>
    </row>
    <row r="95" spans="1:19" s="57" customFormat="1">
      <c r="A95" s="55"/>
      <c r="B95" s="56"/>
    </row>
    <row r="96" spans="1:19" s="57" customFormat="1">
      <c r="A96" s="55"/>
      <c r="B96" s="56"/>
    </row>
    <row r="97" spans="1:18" s="57" customFormat="1">
      <c r="A97" s="55"/>
      <c r="B97" s="56"/>
    </row>
    <row r="98" spans="1:18" s="57" customFormat="1">
      <c r="A98" s="55"/>
      <c r="B98" s="56"/>
    </row>
    <row r="99" spans="1:18" s="57" customFormat="1">
      <c r="A99" s="55"/>
      <c r="B99" s="56"/>
    </row>
    <row r="100" spans="1:18" s="57" customFormat="1">
      <c r="A100" s="55"/>
      <c r="B100" s="56"/>
    </row>
    <row r="101" spans="1:18" s="57" customFormat="1">
      <c r="A101" s="55"/>
      <c r="B101" s="56"/>
    </row>
    <row r="102" spans="1:18" s="57" customFormat="1" ht="54" customHeight="1">
      <c r="A102" s="55"/>
      <c r="B102" s="56"/>
      <c r="G102" s="81"/>
      <c r="H102" s="82"/>
      <c r="I102" s="82"/>
      <c r="J102" s="81"/>
      <c r="K102" s="81"/>
      <c r="L102" s="82"/>
      <c r="M102" s="82"/>
      <c r="N102" s="82"/>
      <c r="O102" s="81"/>
      <c r="P102" s="81"/>
      <c r="Q102" s="82"/>
      <c r="R102" s="82"/>
    </row>
    <row r="103" spans="1:18" ht="51.75" hidden="1" customHeight="1"/>
    <row r="104" spans="1:18" hidden="1"/>
    <row r="105" spans="1:18" hidden="1"/>
    <row r="106" spans="1:18" hidden="1"/>
    <row r="107" spans="1:18" ht="117.75" hidden="1" customHeight="1">
      <c r="E107" s="86">
        <v>5635574.7000000002</v>
      </c>
      <c r="F107" s="86">
        <f>E12</f>
        <v>5704574.7000000002</v>
      </c>
    </row>
    <row r="108" spans="1:18" ht="18.75" hidden="1">
      <c r="E108" s="86">
        <v>167825</v>
      </c>
      <c r="F108" s="86">
        <f>E58</f>
        <v>167028.79999999999</v>
      </c>
    </row>
    <row r="109" spans="1:18" ht="20.25" hidden="1">
      <c r="E109" s="85"/>
      <c r="F109" s="85"/>
    </row>
    <row r="110" spans="1:18" ht="20.25" hidden="1">
      <c r="E110" s="85">
        <f>E108+E107</f>
        <v>5803399.7000000002</v>
      </c>
      <c r="F110" s="85">
        <f>F108+F107</f>
        <v>5871603.5</v>
      </c>
      <c r="G110" s="86">
        <f>E110-F110</f>
        <v>-68203.799999999814</v>
      </c>
    </row>
    <row r="111" spans="1:18" ht="20.25" hidden="1">
      <c r="E111" s="85"/>
      <c r="F111" s="85"/>
    </row>
    <row r="112" spans="1:18" hidden="1"/>
  </sheetData>
  <mergeCells count="43">
    <mergeCell ref="F1:M1"/>
    <mergeCell ref="O1:S1"/>
    <mergeCell ref="A3:S3"/>
    <mergeCell ref="A4:S4"/>
    <mergeCell ref="A6:A8"/>
    <mergeCell ref="B6:B8"/>
    <mergeCell ref="C6:E6"/>
    <mergeCell ref="F6:I6"/>
    <mergeCell ref="J6:N6"/>
    <mergeCell ref="O6:S6"/>
    <mergeCell ref="C7:D7"/>
    <mergeCell ref="H7:I7"/>
    <mergeCell ref="L7:N7"/>
    <mergeCell ref="Q7:S7"/>
    <mergeCell ref="B10:S10"/>
    <mergeCell ref="A18:C18"/>
    <mergeCell ref="A35:C35"/>
    <mergeCell ref="A40:C40"/>
    <mergeCell ref="A42:B42"/>
    <mergeCell ref="A43:B43"/>
    <mergeCell ref="A44:B44"/>
    <mergeCell ref="A46:C46"/>
    <mergeCell ref="A50:B50"/>
    <mergeCell ref="A52:B52"/>
    <mergeCell ref="A54:B54"/>
    <mergeCell ref="B57:S57"/>
    <mergeCell ref="A59:C59"/>
    <mergeCell ref="A61:C61"/>
    <mergeCell ref="A65:C65"/>
    <mergeCell ref="A68:C68"/>
    <mergeCell ref="A70:B70"/>
    <mergeCell ref="A72:C72"/>
    <mergeCell ref="A75:B75"/>
    <mergeCell ref="A77:B77"/>
    <mergeCell ref="A89:C89"/>
    <mergeCell ref="O89:Q89"/>
    <mergeCell ref="A90:C90"/>
    <mergeCell ref="P90:S90"/>
    <mergeCell ref="A79:B79"/>
    <mergeCell ref="A81:C81"/>
    <mergeCell ref="A85:B85"/>
    <mergeCell ref="A88:C88"/>
    <mergeCell ref="Q88:S88"/>
  </mergeCells>
  <pageMargins left="0.70866141732283472" right="0.39370078740157483" top="1.1811023622047245" bottom="0.39370078740157483" header="0.31496062992125984" footer="0"/>
  <pageSetup paperSize="9" scale="21" firstPageNumber="2" fitToWidth="0" fitToHeight="0" orientation="landscape" useFirstPageNumber="1" r:id="rId1"/>
  <headerFooter scaleWithDoc="0">
    <oddHeader>&amp;C&amp;P</oddHeader>
    <evenHeader>&amp;C&amp;26 3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Р7-Офис/7.2.2.0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Изменения  стройка (4)</vt:lpstr>
      <vt:lpstr>'Изменения  стройка (4)'!Print_Titles</vt:lpstr>
      <vt:lpstr>'Изменения  стройка (4)'!Область_печати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Рязанцева</dc:creator>
  <cp:lastModifiedBy>Рязанцева</cp:lastModifiedBy>
  <cp:revision>5</cp:revision>
  <cp:lastPrinted>2025-02-12T07:20:02Z</cp:lastPrinted>
  <dcterms:created xsi:type="dcterms:W3CDTF">2024-10-23T10:19:05Z</dcterms:created>
  <dcterms:modified xsi:type="dcterms:W3CDTF">2025-02-12T08:55:58Z</dcterms:modified>
</cp:coreProperties>
</file>